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<sst xmlns="http://schemas.openxmlformats.org/spreadsheetml/2006/main" count="631" uniqueCount="220">
  <si>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</si>
  <si>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</si>
  <si>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</si>
  <si>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</si>
  <si>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</si>
  <si>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</si>
  <si>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</si>
  <si>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</si>
  <si>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</si>
  <si>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</si>
  <si>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</si>
  <si>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</si>
  <si>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</si>
  <si>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</si>
  <si>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</si>
  <si>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</si>
  <si>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</si>
  <si>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</si>
  <si>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</si>
  <si>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</si>
  <si>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</si>
  <si>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</si>
  <si>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</si>
  <si>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</si>
  <si>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</si>
  <si>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</si>
  <si>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</si>
  <si>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</si>
  <si>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</si>
  <si>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</si>
  <si>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</si>
  <si>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</si>
  <si>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</si>
  <si>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</si>
  <si>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</si>
  <si>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</si>
  <si>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</si>
  <si>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</si>
  <si>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</si>
  <si>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</si>
  <si>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</si>
  <si>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</si>
  <si>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</si>
  <si>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</si>
  <si>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</si>
  <si>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</si>
  <si>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</si>
  <si>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</si>
  <si>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</si>
  <si>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</si>
  <si>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</si>
  <si>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</si>
  <si>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</si>
  <si>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</si>
  <si>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</si>
  <si>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</si>
  <si>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</si>
  <si>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</si>
  <si>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</si>
  <si>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</si>
  <si>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</si>
  <si>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</si>
  <si>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</si>
  <si>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</si>
  <si>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</si>
  <si>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</si>
  <si>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</si>
  <si>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</si>
  <si>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</si>
  <si>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</si>
  <si>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</si>
  <si>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</si>
  <si>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</si>
  <si>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</si>
  <si>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</si>
  <si>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</si>
  <si>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</si>
  <si>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</si>
  <si>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</si>
  <si>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</si>
  <si>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</si>
  <si>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</si>
  <si>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</si>
  <si>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</si>
  <si>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</si>
  <si>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</si>
  <si>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</si>
  <si>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</si>
  <si>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</si>
  <si>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</si>
  <si>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</si>
  <si>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</si>
  <si>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</si>
  <si>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</si>
  <si>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</si>
  <si>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</si>
  <si>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</si>
  <si>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</si>
  <si>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</si>
  <si>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</si>
  <si>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</si>
  <si>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</si>
  <si>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</si>
  <si>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</si>
  <si>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</si>
  <si>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</si>
  <si>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</si>
  <si>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</si>
  <si>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</si>
  <si>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</si>
  <si>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</si>
  <si>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</si>
  <si>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</si>
  <si>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</si>
  <si>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</si>
  <si>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</si>
  <si>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</si>
  <si>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</si>
  <si>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</si>
  <si>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</si>
  <si>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</si>
  <si>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</si>
  <si>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</si>
  <si>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</si>
  <si>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</si>
  <si>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</si>
  <si>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</si>
  <si>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</si>
  <si>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</si>
  <si>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</si>
  <si>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</si>
  <si>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</si>
  <si>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</si>
  <si>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</si>
  <si>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</si>
  <si>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</si>
  <si>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</si>
  <si>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</si>
  <si>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</si>
  <si>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</si>
  <si>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</si>
  <si>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</si>
  <si>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</si>
  <si>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</si>
  <si>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</si>
  <si>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</si>
  <si>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</si>
  <si>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</si>
  <si>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</si>
  <si>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</si>
  <si>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</si>
  <si>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</si>
  <si>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</si>
  <si>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</si>
  <si>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</si>
  <si>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</si>
  <si>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</si>
  <si>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</si>
  <si>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</si>
  <si>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</si>
  <si>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</si>
  <si>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</si>
  <si>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</si>
  <si>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</si>
  <si>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</si>
  <si>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</si>
  <si>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</si>
  <si>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</si>
  <si>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</si>
  <si>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</si>
  <si>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</si>
  <si>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</si>
  <si>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</si>
  <si>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</si>
  <si>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</si>
  <si>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</si>
  <si>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</si>
  <si>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</si>
  <si>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</si>
  <si>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</si>
  <si>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</si>
  <si>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</si>
  <si>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</si>
  <si>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</si>
  <si>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</si>
  <si>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</si>
  <si>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</si>
  <si>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</si>
  <si>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</si>
  <si>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</si>
  <si>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</si>
  <si>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</si>
  <si>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</si>
  <si>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</si>
  <si>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</si>
  <si>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</si>
  <si>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</si>
  <si>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</si>
  <si>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</si>
  <si>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</si>
  <si>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</si>
  <si>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</si>
  <si>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</si>
  <si>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</si>
  <si>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</si>
  <si>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</si>
  <si>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</si>
  <si>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</si>
  <si>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</si>
  <si>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</si>
  <si>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</si>
  <si>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</si>
  <si>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</si>
  <si>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</si>
  <si>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</si>
  <si>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Недоимка по местным налогам на 01.01.2011</t>
  </si>
  <si>
    <t>Недоимка по местным налогам на 01.04.2011</t>
  </si>
  <si>
    <t>Расчет индикатора 015 "Отношение дефицита бюджета поселений к доходам бюджета поселений"</t>
  </si>
  <si>
    <t>Кредиторская задолженность на 01.04.2011</t>
  </si>
  <si>
    <t xml:space="preserve"> Результаты оценки качества управления финансами и платежеспособности поселений Аликовского района  по состоянию на 01.05.2011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</si>
</sst>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4" t="s">
        <v>219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0.977</v>
      </c>
      <c r="D6" s="191">
        <v>0</v>
      </c>
      <c r="E6" s="191">
        <v>1.635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13.212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0.56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11.16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0.471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0.744</v>
      </c>
      <c r="R8" s="191">
        <v>1</v>
      </c>
      <c r="S8" s="191">
        <f t="shared" si="0"/>
        <v>11.815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0.329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10.929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0.173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0.72</v>
      </c>
      <c r="R10" s="191">
        <v>1</v>
      </c>
      <c r="S10" s="191">
        <f t="shared" si="0"/>
        <v>11.493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0.2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10.8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0.509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0.216</v>
      </c>
      <c r="R12" s="191">
        <v>1</v>
      </c>
      <c r="S12" s="191">
        <f t="shared" si="0"/>
        <v>11.325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0.513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11.113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0.203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0.84</v>
      </c>
      <c r="R14" s="191">
        <v>1</v>
      </c>
      <c r="S14" s="191">
        <f t="shared" si="0"/>
        <v>11.643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0.486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0.888</v>
      </c>
      <c r="R15" s="191">
        <v>1</v>
      </c>
      <c r="S15" s="191">
        <f t="shared" si="0"/>
        <v>11.974</v>
      </c>
    </row>
    <row r="16" spans="1:19" ht="12.75">
      <c r="A16" s="189">
        <v>11</v>
      </c>
      <c r="B16" s="16" t="s">
        <v>182</v>
      </c>
      <c r="C16" s="191">
        <v>0</v>
      </c>
      <c r="D16" s="191">
        <v>0</v>
      </c>
      <c r="E16" s="191">
        <v>1.464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11.314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0.515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11.115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D30" sqref="D3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13" t="s">
        <v>3</v>
      </c>
      <c r="B3" s="211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5" t="s">
        <v>4</v>
      </c>
      <c r="J3" s="205" t="s">
        <v>5</v>
      </c>
      <c r="K3" s="5" t="s">
        <v>6</v>
      </c>
    </row>
    <row r="4" spans="1:11" s="10" customFormat="1" ht="37.5" customHeight="1">
      <c r="A4" s="213"/>
      <c r="B4" s="211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6"/>
      <c r="J4" s="206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6854.1</v>
      </c>
      <c r="E6" s="33">
        <v>114.7</v>
      </c>
      <c r="F6" s="53">
        <v>2481</v>
      </c>
      <c r="G6" s="201">
        <f aca="true" t="shared" si="0" ref="G6:G17">D6-E6-F6</f>
        <v>4258.400000000001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1709.3</v>
      </c>
      <c r="E7" s="33">
        <v>46</v>
      </c>
      <c r="F7" s="53">
        <v>441.1</v>
      </c>
      <c r="G7" s="121">
        <f t="shared" si="0"/>
        <v>1222.1999999999998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3289</v>
      </c>
      <c r="E8" s="33">
        <v>114.8</v>
      </c>
      <c r="F8" s="53">
        <v>539.4</v>
      </c>
      <c r="G8" s="121">
        <f t="shared" si="0"/>
        <v>2634.7999999999997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1233</v>
      </c>
      <c r="E9" s="33">
        <v>46</v>
      </c>
      <c r="F9" s="53">
        <v>203.8</v>
      </c>
      <c r="G9" s="121">
        <f t="shared" si="0"/>
        <v>983.2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1315.2</v>
      </c>
      <c r="E10" s="33">
        <v>46</v>
      </c>
      <c r="F10" s="53">
        <v>261.5</v>
      </c>
      <c r="G10" s="121">
        <f t="shared" si="0"/>
        <v>1007.7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1352.9</v>
      </c>
      <c r="E11" s="33">
        <v>46.1</v>
      </c>
      <c r="F11" s="53">
        <v>374.5</v>
      </c>
      <c r="G11" s="121">
        <f t="shared" si="0"/>
        <v>932.3000000000002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1743.8</v>
      </c>
      <c r="E12" s="33">
        <v>46</v>
      </c>
      <c r="F12" s="53">
        <v>296.2</v>
      </c>
      <c r="G12" s="121">
        <f t="shared" si="0"/>
        <v>1401.6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3998</v>
      </c>
      <c r="E13" s="33">
        <v>114.8</v>
      </c>
      <c r="F13" s="53">
        <v>1391.3</v>
      </c>
      <c r="G13" s="121">
        <f t="shared" si="0"/>
        <v>2491.8999999999996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2959.2</v>
      </c>
      <c r="E14" s="33">
        <v>1463.6</v>
      </c>
      <c r="F14" s="53">
        <v>536.9</v>
      </c>
      <c r="G14" s="121">
        <f t="shared" si="0"/>
        <v>958.6999999999999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4276.5</v>
      </c>
      <c r="E15" s="33">
        <v>1532.4</v>
      </c>
      <c r="F15" s="53">
        <v>686.6</v>
      </c>
      <c r="G15" s="121">
        <f t="shared" si="0"/>
        <v>2057.5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9018.8</v>
      </c>
      <c r="E16" s="33">
        <v>114.8</v>
      </c>
      <c r="F16" s="53">
        <v>6598.5</v>
      </c>
      <c r="G16" s="121">
        <f t="shared" si="0"/>
        <v>2305.5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2613.4</v>
      </c>
      <c r="E17" s="33">
        <v>114.8</v>
      </c>
      <c r="F17" s="53">
        <v>459.3</v>
      </c>
      <c r="G17" s="121">
        <f t="shared" si="0"/>
        <v>2039.3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11" t="s">
        <v>39</v>
      </c>
      <c r="B30" s="212"/>
      <c r="C30" s="19">
        <f>SUM(C6:C29)</f>
        <v>0</v>
      </c>
      <c r="D30" s="19">
        <f>SUM(D6:D29)</f>
        <v>40363.200000000004</v>
      </c>
      <c r="E30" s="55">
        <f>SUM(E6:E29)</f>
        <v>3800.0000000000005</v>
      </c>
      <c r="F30" s="19">
        <f>SUM(F6:F29)</f>
        <v>14270.099999999999</v>
      </c>
      <c r="G30" s="52">
        <f>SUM(G6:G29)</f>
        <v>22293.100000000002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E7" sqref="E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13" t="s">
        <v>9</v>
      </c>
      <c r="B3" s="211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5" t="s">
        <v>4</v>
      </c>
      <c r="I3" s="205" t="s">
        <v>5</v>
      </c>
      <c r="J3" s="6" t="s">
        <v>6</v>
      </c>
    </row>
    <row r="4" spans="1:10" s="10" customFormat="1" ht="42.75" customHeight="1">
      <c r="A4" s="213"/>
      <c r="B4" s="211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6"/>
      <c r="I4" s="206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3768.6</v>
      </c>
      <c r="E6" s="184"/>
      <c r="F6" s="13">
        <f>D6+E6</f>
        <v>3768.6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219.6</v>
      </c>
      <c r="E7" s="33">
        <v>103</v>
      </c>
      <c r="F7" s="13">
        <f aca="true" t="shared" si="1" ref="F7:F29">D7+E7</f>
        <v>322.6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500.6</v>
      </c>
      <c r="E8" s="33">
        <v>159</v>
      </c>
      <c r="F8" s="13">
        <f t="shared" si="1"/>
        <v>659.6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115</v>
      </c>
      <c r="E9" s="33">
        <v>29</v>
      </c>
      <c r="F9" s="13">
        <f t="shared" si="1"/>
        <v>144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117.2</v>
      </c>
      <c r="E10" s="33">
        <v>23</v>
      </c>
      <c r="F10" s="13">
        <f t="shared" si="1"/>
        <v>140.2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208</v>
      </c>
      <c r="E11" s="33">
        <v>118</v>
      </c>
      <c r="F11" s="13">
        <f t="shared" si="1"/>
        <v>326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182.6</v>
      </c>
      <c r="E12" s="33">
        <v>20</v>
      </c>
      <c r="F12" s="13">
        <f t="shared" si="1"/>
        <v>202.6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294.3</v>
      </c>
      <c r="E13" s="33">
        <v>26</v>
      </c>
      <c r="F13" s="13">
        <f t="shared" si="1"/>
        <v>320.3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137.9</v>
      </c>
      <c r="E14" s="33">
        <v>14</v>
      </c>
      <c r="F14" s="13">
        <f t="shared" si="1"/>
        <v>151.9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717</v>
      </c>
      <c r="E15" s="33">
        <v>79</v>
      </c>
      <c r="F15" s="13">
        <f t="shared" si="1"/>
        <v>796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390.1</v>
      </c>
      <c r="E16" s="33">
        <v>98</v>
      </c>
      <c r="F16" s="13">
        <f t="shared" si="1"/>
        <v>488.1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374.8</v>
      </c>
      <c r="E17" s="33">
        <v>122</v>
      </c>
      <c r="F17" s="13">
        <f t="shared" si="1"/>
        <v>496.8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11" t="s">
        <v>39</v>
      </c>
      <c r="B30" s="212"/>
      <c r="C30" s="19">
        <f>SUM(C6:C29)</f>
        <v>0</v>
      </c>
      <c r="D30" s="19">
        <f>SUM(D6:D29)</f>
        <v>7025.700000000001</v>
      </c>
      <c r="E30" s="19">
        <f>SUM(E6:E29)</f>
        <v>791</v>
      </c>
      <c r="F30" s="19">
        <f>SUM(F6:F29)</f>
        <v>7816.700000000001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F1">
      <selection activeCell="Q7" sqref="Q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13" t="s">
        <v>9</v>
      </c>
      <c r="B4" s="211" t="s">
        <v>102</v>
      </c>
      <c r="C4" s="5" t="s">
        <v>213</v>
      </c>
      <c r="D4" s="5" t="s">
        <v>218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5" t="s">
        <v>4</v>
      </c>
      <c r="S4" s="205" t="s">
        <v>10</v>
      </c>
      <c r="T4" s="6" t="s">
        <v>6</v>
      </c>
    </row>
    <row r="5" spans="1:20" s="10" customFormat="1" ht="45.75" customHeight="1">
      <c r="A5" s="213"/>
      <c r="B5" s="211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6"/>
      <c r="S5" s="206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8299.4</v>
      </c>
      <c r="G7" s="33">
        <v>2595.8</v>
      </c>
      <c r="H7" s="196">
        <f>F7-G7</f>
        <v>5703.599999999999</v>
      </c>
      <c r="I7" s="48">
        <v>55</v>
      </c>
      <c r="J7" s="48"/>
      <c r="K7" s="33">
        <f>I7-J7</f>
        <v>55</v>
      </c>
      <c r="L7" s="12">
        <f>H7-K7</f>
        <v>5648.599999999999</v>
      </c>
      <c r="M7" s="53">
        <v>6854.1</v>
      </c>
      <c r="N7" s="33">
        <v>114.7</v>
      </c>
      <c r="O7" s="53">
        <v>2481</v>
      </c>
      <c r="P7" s="201">
        <f aca="true" t="shared" si="0" ref="P7:P18">M7-N7-O7</f>
        <v>4258.400000000001</v>
      </c>
      <c r="Q7" s="17">
        <f>L7/P7*100</f>
        <v>132.64606424948335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1878.7</v>
      </c>
      <c r="G8" s="33">
        <v>487.2</v>
      </c>
      <c r="H8" s="196">
        <f aca="true" t="shared" si="3" ref="H8:H18">F8-G8</f>
        <v>1391.5</v>
      </c>
      <c r="I8" s="48">
        <v>1</v>
      </c>
      <c r="J8" s="48"/>
      <c r="K8" s="33">
        <f aca="true" t="shared" si="4" ref="K8:K30">I8-J8</f>
        <v>1</v>
      </c>
      <c r="L8" s="12">
        <f aca="true" t="shared" si="5" ref="L8:L31">H8-K8</f>
        <v>1390.5</v>
      </c>
      <c r="M8" s="53">
        <v>1709.3</v>
      </c>
      <c r="N8" s="33">
        <v>46</v>
      </c>
      <c r="O8" s="53">
        <v>441.1</v>
      </c>
      <c r="P8" s="121">
        <f t="shared" si="0"/>
        <v>1222.1999999999998</v>
      </c>
      <c r="Q8" s="17">
        <f aca="true" t="shared" si="6" ref="Q8:Q30">L8/P8*100</f>
        <v>113.77025036818853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3339.3</v>
      </c>
      <c r="G9" s="33">
        <v>654.2</v>
      </c>
      <c r="H9" s="196">
        <f t="shared" si="3"/>
        <v>2685.1000000000004</v>
      </c>
      <c r="I9" s="48">
        <v>10</v>
      </c>
      <c r="J9" s="48"/>
      <c r="K9" s="33">
        <f t="shared" si="4"/>
        <v>10</v>
      </c>
      <c r="L9" s="12">
        <f t="shared" si="5"/>
        <v>2675.1000000000004</v>
      </c>
      <c r="M9" s="53">
        <v>3289</v>
      </c>
      <c r="N9" s="33">
        <v>114.8</v>
      </c>
      <c r="O9" s="53">
        <v>539.4</v>
      </c>
      <c r="P9" s="121">
        <f t="shared" si="0"/>
        <v>2634.7999999999997</v>
      </c>
      <c r="Q9" s="17">
        <f t="shared" si="6"/>
        <v>101.52952785790194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1358.2</v>
      </c>
      <c r="G10" s="33">
        <v>249.8</v>
      </c>
      <c r="H10" s="196">
        <f t="shared" si="3"/>
        <v>1108.4</v>
      </c>
      <c r="I10" s="48">
        <v>15.5</v>
      </c>
      <c r="J10" s="48"/>
      <c r="K10" s="33">
        <f t="shared" si="4"/>
        <v>15.5</v>
      </c>
      <c r="L10" s="12">
        <f t="shared" si="5"/>
        <v>1092.9</v>
      </c>
      <c r="M10" s="53">
        <v>1233</v>
      </c>
      <c r="N10" s="33">
        <v>46</v>
      </c>
      <c r="O10" s="53">
        <v>203.8</v>
      </c>
      <c r="P10" s="121">
        <f t="shared" si="0"/>
        <v>983.2</v>
      </c>
      <c r="Q10" s="17">
        <f t="shared" si="6"/>
        <v>111.1574450772986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1335.2</v>
      </c>
      <c r="G11" s="33">
        <v>307.4</v>
      </c>
      <c r="H11" s="196">
        <f t="shared" si="3"/>
        <v>1027.8000000000002</v>
      </c>
      <c r="I11" s="48">
        <v>5</v>
      </c>
      <c r="J11" s="48"/>
      <c r="K11" s="33">
        <f t="shared" si="4"/>
        <v>5</v>
      </c>
      <c r="L11" s="12">
        <f t="shared" si="5"/>
        <v>1022.8000000000002</v>
      </c>
      <c r="M11" s="53">
        <v>1315.2</v>
      </c>
      <c r="N11" s="33">
        <v>46</v>
      </c>
      <c r="O11" s="53">
        <v>261.5</v>
      </c>
      <c r="P11" s="121">
        <f t="shared" si="0"/>
        <v>1007.7</v>
      </c>
      <c r="Q11" s="17">
        <f t="shared" si="6"/>
        <v>101.49846184380273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1455.8</v>
      </c>
      <c r="G12" s="33">
        <v>420.5</v>
      </c>
      <c r="H12" s="196">
        <f t="shared" si="3"/>
        <v>1035.3</v>
      </c>
      <c r="I12" s="48">
        <v>6</v>
      </c>
      <c r="J12" s="48"/>
      <c r="K12" s="33">
        <f t="shared" si="4"/>
        <v>6</v>
      </c>
      <c r="L12" s="12">
        <f t="shared" si="5"/>
        <v>1029.3</v>
      </c>
      <c r="M12" s="53">
        <v>1352.9</v>
      </c>
      <c r="N12" s="33">
        <v>46.1</v>
      </c>
      <c r="O12" s="53">
        <v>374.5</v>
      </c>
      <c r="P12" s="121">
        <f t="shared" si="0"/>
        <v>932.3000000000002</v>
      </c>
      <c r="Q12" s="17">
        <f t="shared" si="6"/>
        <v>110.40437627373161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1800.6</v>
      </c>
      <c r="G13" s="33">
        <v>342.2</v>
      </c>
      <c r="H13" s="196">
        <f t="shared" si="3"/>
        <v>1458.3999999999999</v>
      </c>
      <c r="I13" s="48"/>
      <c r="J13" s="48"/>
      <c r="K13" s="33">
        <f t="shared" si="4"/>
        <v>0</v>
      </c>
      <c r="L13" s="12">
        <f t="shared" si="5"/>
        <v>1458.3999999999999</v>
      </c>
      <c r="M13" s="53">
        <v>1743.8</v>
      </c>
      <c r="N13" s="33">
        <v>46</v>
      </c>
      <c r="O13" s="53">
        <v>296.2</v>
      </c>
      <c r="P13" s="121">
        <f t="shared" si="0"/>
        <v>1401.6</v>
      </c>
      <c r="Q13" s="17">
        <f t="shared" si="6"/>
        <v>104.05251141552512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4133.7</v>
      </c>
      <c r="G14" s="33">
        <v>1506.2</v>
      </c>
      <c r="H14" s="196">
        <f t="shared" si="3"/>
        <v>2627.5</v>
      </c>
      <c r="I14" s="48"/>
      <c r="J14" s="48"/>
      <c r="K14" s="33">
        <f t="shared" si="4"/>
        <v>0</v>
      </c>
      <c r="L14" s="12">
        <f t="shared" si="5"/>
        <v>2627.5</v>
      </c>
      <c r="M14" s="53">
        <v>3998</v>
      </c>
      <c r="N14" s="33">
        <v>114.8</v>
      </c>
      <c r="O14" s="53">
        <v>1391.3</v>
      </c>
      <c r="P14" s="121">
        <f t="shared" si="0"/>
        <v>2491.8999999999996</v>
      </c>
      <c r="Q14" s="17">
        <f t="shared" si="6"/>
        <v>105.44163088406438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2973.4</v>
      </c>
      <c r="G15" s="33">
        <v>2000.4</v>
      </c>
      <c r="H15" s="196">
        <f t="shared" si="3"/>
        <v>973</v>
      </c>
      <c r="I15" s="48">
        <v>1417.4</v>
      </c>
      <c r="J15" s="48">
        <v>1417.5</v>
      </c>
      <c r="K15" s="33">
        <f t="shared" si="4"/>
        <v>-0.09999999999990905</v>
      </c>
      <c r="L15" s="12">
        <f t="shared" si="5"/>
        <v>973.0999999999999</v>
      </c>
      <c r="M15" s="53">
        <v>2959.2</v>
      </c>
      <c r="N15" s="33">
        <v>1463.6</v>
      </c>
      <c r="O15" s="53">
        <v>536.9</v>
      </c>
      <c r="P15" s="121">
        <f t="shared" si="0"/>
        <v>958.6999999999999</v>
      </c>
      <c r="Q15" s="17">
        <f t="shared" si="6"/>
        <v>101.50203400438093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4302.6</v>
      </c>
      <c r="G16" s="33">
        <v>2218.9</v>
      </c>
      <c r="H16" s="196">
        <f t="shared" si="3"/>
        <v>2083.7000000000003</v>
      </c>
      <c r="I16" s="48">
        <v>1428.4</v>
      </c>
      <c r="J16" s="48">
        <v>1417.5</v>
      </c>
      <c r="K16" s="33">
        <f t="shared" si="4"/>
        <v>10.900000000000091</v>
      </c>
      <c r="L16" s="12">
        <f t="shared" si="5"/>
        <v>2072.8</v>
      </c>
      <c r="M16" s="53">
        <v>4276.5</v>
      </c>
      <c r="N16" s="33">
        <v>1532.4</v>
      </c>
      <c r="O16" s="53">
        <v>686.6</v>
      </c>
      <c r="P16" s="121">
        <f t="shared" si="0"/>
        <v>2057.5</v>
      </c>
      <c r="Q16" s="17">
        <f t="shared" si="6"/>
        <v>100.74362089914945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12875.8</v>
      </c>
      <c r="G17" s="33">
        <v>6713.3</v>
      </c>
      <c r="H17" s="196">
        <f t="shared" si="3"/>
        <v>6162.499999999999</v>
      </c>
      <c r="I17" s="48">
        <v>8269.4</v>
      </c>
      <c r="J17" s="48">
        <v>7963.8</v>
      </c>
      <c r="K17" s="33">
        <f t="shared" si="4"/>
        <v>305.59999999999945</v>
      </c>
      <c r="L17" s="12">
        <f t="shared" si="5"/>
        <v>5856.9</v>
      </c>
      <c r="M17" s="53">
        <v>9018.8</v>
      </c>
      <c r="N17" s="33">
        <v>114.8</v>
      </c>
      <c r="O17" s="53">
        <v>6598.5</v>
      </c>
      <c r="P17" s="121">
        <f t="shared" si="0"/>
        <v>2305.5</v>
      </c>
      <c r="Q17" s="17">
        <f t="shared" si="6"/>
        <v>254.04033832140533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2868.6</v>
      </c>
      <c r="G18" s="33">
        <v>574.1</v>
      </c>
      <c r="H18" s="196">
        <f t="shared" si="3"/>
        <v>2294.5</v>
      </c>
      <c r="I18" s="48">
        <v>43</v>
      </c>
      <c r="J18" s="48"/>
      <c r="K18" s="33">
        <f t="shared" si="4"/>
        <v>43</v>
      </c>
      <c r="L18" s="12">
        <f t="shared" si="5"/>
        <v>2251.5</v>
      </c>
      <c r="M18" s="53">
        <v>2613.4</v>
      </c>
      <c r="N18" s="33">
        <v>114.8</v>
      </c>
      <c r="O18" s="53">
        <v>459.3</v>
      </c>
      <c r="P18" s="121">
        <f t="shared" si="0"/>
        <v>2039.3</v>
      </c>
      <c r="Q18" s="17">
        <f t="shared" si="6"/>
        <v>110.40553130976316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11" t="s">
        <v>39</v>
      </c>
      <c r="B31" s="212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46621.299999999996</v>
      </c>
      <c r="G31" s="30">
        <f t="shared" si="8"/>
        <v>18069.999999999996</v>
      </c>
      <c r="H31" s="85">
        <f t="shared" si="8"/>
        <v>28551.3</v>
      </c>
      <c r="I31" s="30">
        <f t="shared" si="8"/>
        <v>11250.7</v>
      </c>
      <c r="J31" s="30">
        <f t="shared" si="8"/>
        <v>10798.8</v>
      </c>
      <c r="K31" s="30">
        <f t="shared" si="8"/>
        <v>451.89999999999964</v>
      </c>
      <c r="L31" s="192">
        <f t="shared" si="5"/>
        <v>28099.4</v>
      </c>
      <c r="M31" s="19">
        <f t="shared" si="8"/>
        <v>40363.200000000004</v>
      </c>
      <c r="N31" s="55">
        <f t="shared" si="8"/>
        <v>3800.0000000000005</v>
      </c>
      <c r="O31" s="19">
        <f t="shared" si="8"/>
        <v>14270.099999999999</v>
      </c>
      <c r="P31" s="52">
        <f t="shared" si="8"/>
        <v>22293.100000000002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K16" sqref="K1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13" t="s">
        <v>13</v>
      </c>
      <c r="B3" s="211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5" t="s">
        <v>11</v>
      </c>
      <c r="K3" s="205" t="s">
        <v>12</v>
      </c>
      <c r="L3" s="6" t="s">
        <v>6</v>
      </c>
    </row>
    <row r="4" spans="1:12" s="10" customFormat="1" ht="42.75" customHeight="1">
      <c r="A4" s="213"/>
      <c r="B4" s="211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6"/>
      <c r="K4" s="206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/>
      <c r="D6" s="13"/>
      <c r="E6" s="13"/>
      <c r="F6" s="60">
        <v>3768.6</v>
      </c>
      <c r="G6" s="33"/>
      <c r="H6" s="13">
        <f>F6+G6</f>
        <v>3768.6</v>
      </c>
      <c r="I6" s="62">
        <f>C6/H6*100</f>
        <v>0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219.6</v>
      </c>
      <c r="G7" s="33">
        <v>103</v>
      </c>
      <c r="H7" s="13">
        <f aca="true" t="shared" si="1" ref="H7:H29">F7+G7</f>
        <v>322.6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/>
      <c r="D8" s="13"/>
      <c r="E8" s="13"/>
      <c r="F8" s="60">
        <v>500.6</v>
      </c>
      <c r="G8" s="33">
        <v>159</v>
      </c>
      <c r="H8" s="13">
        <f t="shared" si="1"/>
        <v>659.6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115</v>
      </c>
      <c r="G9" s="33">
        <v>29</v>
      </c>
      <c r="H9" s="13">
        <f t="shared" si="1"/>
        <v>144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-0.1</v>
      </c>
      <c r="D10" s="13"/>
      <c r="E10" s="13"/>
      <c r="F10" s="60">
        <v>117.2</v>
      </c>
      <c r="G10" s="33">
        <v>23</v>
      </c>
      <c r="H10" s="13">
        <f t="shared" si="1"/>
        <v>140.2</v>
      </c>
      <c r="I10" s="17">
        <f t="shared" si="2"/>
        <v>-0.07132667617689017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0.1</v>
      </c>
      <c r="D11" s="13"/>
      <c r="E11" s="13"/>
      <c r="F11" s="60">
        <v>208</v>
      </c>
      <c r="G11" s="33">
        <v>118</v>
      </c>
      <c r="H11" s="13">
        <f t="shared" si="1"/>
        <v>326</v>
      </c>
      <c r="I11" s="17">
        <f t="shared" si="2"/>
        <v>0.030674846625766874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182.6</v>
      </c>
      <c r="G12" s="33">
        <v>20</v>
      </c>
      <c r="H12" s="13">
        <f t="shared" si="1"/>
        <v>202.6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/>
      <c r="D13" s="13"/>
      <c r="E13" s="13"/>
      <c r="F13" s="60">
        <v>294.3</v>
      </c>
      <c r="G13" s="33">
        <v>26</v>
      </c>
      <c r="H13" s="13">
        <f t="shared" si="1"/>
        <v>320.3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137.9</v>
      </c>
      <c r="G14" s="33">
        <v>14</v>
      </c>
      <c r="H14" s="13">
        <f t="shared" si="1"/>
        <v>151.9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/>
      <c r="D15" s="13"/>
      <c r="E15" s="13"/>
      <c r="F15" s="60">
        <v>717</v>
      </c>
      <c r="G15" s="33">
        <v>79</v>
      </c>
      <c r="H15" s="13">
        <f t="shared" si="1"/>
        <v>796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-2273.1</v>
      </c>
      <c r="D16" s="13"/>
      <c r="E16" s="13"/>
      <c r="F16" s="60">
        <v>390.1</v>
      </c>
      <c r="G16" s="33">
        <v>98</v>
      </c>
      <c r="H16" s="13">
        <f t="shared" si="1"/>
        <v>488.1</v>
      </c>
      <c r="I16" s="17">
        <f t="shared" si="2"/>
        <v>-465.70374923171477</v>
      </c>
      <c r="J16" s="1">
        <v>0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 t="s">
        <v>183</v>
      </c>
      <c r="C17" s="12"/>
      <c r="D17" s="13"/>
      <c r="E17" s="13"/>
      <c r="F17" s="60">
        <v>374.8</v>
      </c>
      <c r="G17" s="33">
        <v>122</v>
      </c>
      <c r="H17" s="13">
        <f t="shared" si="1"/>
        <v>496.8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11" t="s">
        <v>39</v>
      </c>
      <c r="B30" s="212"/>
      <c r="C30" s="19">
        <f aca="true" t="shared" si="3" ref="C30:H30">SUM(C6:C29)</f>
        <v>-2273.1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791</v>
      </c>
      <c r="H30" s="52">
        <f t="shared" si="3"/>
        <v>7816.700000000001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2" t="s">
        <v>14</v>
      </c>
      <c r="B3" s="211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7" t="s">
        <v>11</v>
      </c>
      <c r="K3" s="217" t="s">
        <v>5</v>
      </c>
      <c r="L3" s="70" t="s">
        <v>6</v>
      </c>
    </row>
    <row r="4" spans="1:12" ht="42.75" customHeight="1">
      <c r="A4" s="222"/>
      <c r="B4" s="211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8"/>
      <c r="K4" s="218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3768.6</v>
      </c>
      <c r="G6" s="33"/>
      <c r="H6" s="184">
        <f>F6+G6</f>
        <v>3768.6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219.6</v>
      </c>
      <c r="G7" s="33">
        <v>103</v>
      </c>
      <c r="H7" s="33">
        <f aca="true" t="shared" si="1" ref="H7:H29">F7+G7</f>
        <v>322.6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500.6</v>
      </c>
      <c r="G8" s="33">
        <v>159</v>
      </c>
      <c r="H8" s="33">
        <f t="shared" si="1"/>
        <v>659.6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115</v>
      </c>
      <c r="G9" s="33">
        <v>29</v>
      </c>
      <c r="H9" s="33">
        <f t="shared" si="1"/>
        <v>144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117.2</v>
      </c>
      <c r="G10" s="33">
        <v>23</v>
      </c>
      <c r="H10" s="33">
        <f t="shared" si="1"/>
        <v>140.2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208</v>
      </c>
      <c r="G11" s="33">
        <v>118</v>
      </c>
      <c r="H11" s="33">
        <f t="shared" si="1"/>
        <v>326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182.6</v>
      </c>
      <c r="G12" s="33">
        <v>20</v>
      </c>
      <c r="H12" s="33">
        <f t="shared" si="1"/>
        <v>202.6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294.3</v>
      </c>
      <c r="G13" s="33">
        <v>26</v>
      </c>
      <c r="H13" s="33">
        <f t="shared" si="1"/>
        <v>320.3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137.9</v>
      </c>
      <c r="G14" s="33">
        <v>14</v>
      </c>
      <c r="H14" s="33">
        <f t="shared" si="1"/>
        <v>151.9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717</v>
      </c>
      <c r="G15" s="33">
        <v>79</v>
      </c>
      <c r="H15" s="33">
        <f t="shared" si="1"/>
        <v>796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390.1</v>
      </c>
      <c r="G16" s="33">
        <v>98</v>
      </c>
      <c r="H16" s="33">
        <f t="shared" si="1"/>
        <v>488.1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374.8</v>
      </c>
      <c r="G17" s="33">
        <v>122</v>
      </c>
      <c r="H17" s="33">
        <f t="shared" si="1"/>
        <v>496.8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7025.700000000001</v>
      </c>
      <c r="G30" s="19">
        <f t="shared" si="3"/>
        <v>791</v>
      </c>
      <c r="H30" s="19">
        <f t="shared" si="3"/>
        <v>7816.700000000001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C1">
      <selection activeCell="C3" sqref="C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13" t="s">
        <v>14</v>
      </c>
      <c r="B3" s="211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5" t="s">
        <v>15</v>
      </c>
      <c r="K3" s="205" t="s">
        <v>16</v>
      </c>
      <c r="L3" s="6" t="s">
        <v>6</v>
      </c>
    </row>
    <row r="4" spans="1:12" s="10" customFormat="1" ht="42.75" customHeight="1">
      <c r="A4" s="213"/>
      <c r="B4" s="211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06"/>
      <c r="K4" s="206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8299.4</v>
      </c>
      <c r="G6" s="33">
        <v>2595.8</v>
      </c>
      <c r="H6" s="196">
        <f>F6-G6</f>
        <v>5703.599999999999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1878.7</v>
      </c>
      <c r="G7" s="33">
        <v>487.2</v>
      </c>
      <c r="H7" s="196">
        <f aca="true" t="shared" si="2" ref="H7:H17">F7-G7</f>
        <v>1391.5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3339.3</v>
      </c>
      <c r="G8" s="33">
        <v>654.2</v>
      </c>
      <c r="H8" s="196">
        <f t="shared" si="2"/>
        <v>2685.1000000000004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1358.2</v>
      </c>
      <c r="G9" s="33">
        <v>249.8</v>
      </c>
      <c r="H9" s="196">
        <f t="shared" si="2"/>
        <v>1108.4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1335.2</v>
      </c>
      <c r="G10" s="33">
        <v>307.4</v>
      </c>
      <c r="H10" s="196">
        <f t="shared" si="2"/>
        <v>1027.8000000000002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1455.8</v>
      </c>
      <c r="G11" s="33">
        <v>420.5</v>
      </c>
      <c r="H11" s="196">
        <f t="shared" si="2"/>
        <v>1035.3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1800.6</v>
      </c>
      <c r="G12" s="33">
        <v>342.2</v>
      </c>
      <c r="H12" s="196">
        <f t="shared" si="2"/>
        <v>1458.3999999999999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4133.7</v>
      </c>
      <c r="G13" s="33">
        <v>1506.2</v>
      </c>
      <c r="H13" s="196">
        <f t="shared" si="2"/>
        <v>2627.5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2973.4</v>
      </c>
      <c r="G14" s="33">
        <v>2000.4</v>
      </c>
      <c r="H14" s="196">
        <f t="shared" si="2"/>
        <v>973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4302.6</v>
      </c>
      <c r="G15" s="33">
        <v>2218.9</v>
      </c>
      <c r="H15" s="196">
        <f t="shared" si="2"/>
        <v>2083.7000000000003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12875.8</v>
      </c>
      <c r="G16" s="33">
        <v>6713.3</v>
      </c>
      <c r="H16" s="196">
        <f t="shared" si="2"/>
        <v>6162.499999999999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2868.6</v>
      </c>
      <c r="G17" s="33">
        <v>574.1</v>
      </c>
      <c r="H17" s="203">
        <f t="shared" si="2"/>
        <v>2294.5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11" t="s">
        <v>39</v>
      </c>
      <c r="B30" s="212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46621.299999999996</v>
      </c>
      <c r="G30" s="30">
        <f t="shared" si="3"/>
        <v>18069.999999999996</v>
      </c>
      <c r="H30" s="19">
        <f t="shared" si="3"/>
        <v>28551.3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O16" sqref="O16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5" t="s">
        <v>217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218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5" t="s">
        <v>17</v>
      </c>
      <c r="O3" s="205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06"/>
      <c r="O4" s="206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6854.1</v>
      </c>
      <c r="B6" s="33">
        <v>114.7</v>
      </c>
      <c r="C6" s="53">
        <v>2481</v>
      </c>
      <c r="D6" s="201">
        <f aca="true" t="shared" si="0" ref="D6:D17">A6-B6-C6</f>
        <v>4258.400000000001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8299.4</v>
      </c>
      <c r="K6" s="33">
        <v>2595.8</v>
      </c>
      <c r="L6" s="196">
        <f>J6-K6</f>
        <v>5703.599999999999</v>
      </c>
      <c r="M6" s="17">
        <f aca="true" t="shared" si="2" ref="M6:M29">(D6-L6)/D6*100</f>
        <v>-33.93762915649067</v>
      </c>
      <c r="N6" s="200">
        <v>0</v>
      </c>
      <c r="O6" s="14">
        <v>1.2</v>
      </c>
      <c r="P6" s="14">
        <v>0</v>
      </c>
    </row>
    <row r="7" spans="1:16" ht="11.25">
      <c r="A7" s="53">
        <v>1709.3</v>
      </c>
      <c r="B7" s="33">
        <v>46</v>
      </c>
      <c r="C7" s="53">
        <v>441.1</v>
      </c>
      <c r="D7" s="121">
        <f t="shared" si="0"/>
        <v>1222.1999999999998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1878.7</v>
      </c>
      <c r="K7" s="33">
        <v>487.2</v>
      </c>
      <c r="L7" s="196">
        <f aca="true" t="shared" si="3" ref="L7:L17">J7-K7</f>
        <v>1391.5</v>
      </c>
      <c r="M7" s="17">
        <f t="shared" si="2"/>
        <v>-13.852070037637066</v>
      </c>
      <c r="N7" s="200">
        <v>0</v>
      </c>
      <c r="O7" s="14">
        <v>1.2</v>
      </c>
      <c r="P7" s="14">
        <v>0</v>
      </c>
    </row>
    <row r="8" spans="1:16" ht="11.25">
      <c r="A8" s="53">
        <v>3289</v>
      </c>
      <c r="B8" s="33">
        <v>114.8</v>
      </c>
      <c r="C8" s="53">
        <v>539.4</v>
      </c>
      <c r="D8" s="121">
        <f t="shared" si="0"/>
        <v>2634.7999999999997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3339.3</v>
      </c>
      <c r="K8" s="33">
        <v>654.2</v>
      </c>
      <c r="L8" s="196">
        <f t="shared" si="3"/>
        <v>2685.1000000000004</v>
      </c>
      <c r="M8" s="17">
        <f t="shared" si="2"/>
        <v>-1.9090633065128526</v>
      </c>
      <c r="N8" s="200">
        <v>0.62</v>
      </c>
      <c r="O8" s="14">
        <v>1.2</v>
      </c>
      <c r="P8" s="14">
        <v>0.744</v>
      </c>
    </row>
    <row r="9" spans="1:16" ht="11.25">
      <c r="A9" s="53">
        <v>1233</v>
      </c>
      <c r="B9" s="33">
        <v>46</v>
      </c>
      <c r="C9" s="53">
        <v>203.8</v>
      </c>
      <c r="D9" s="121">
        <f t="shared" si="0"/>
        <v>983.2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1358.2</v>
      </c>
      <c r="K9" s="33">
        <v>249.8</v>
      </c>
      <c r="L9" s="196">
        <f t="shared" si="3"/>
        <v>1108.4</v>
      </c>
      <c r="M9" s="17">
        <f t="shared" si="2"/>
        <v>-12.733930024410093</v>
      </c>
      <c r="N9" s="200">
        <v>0</v>
      </c>
      <c r="O9" s="14">
        <v>1.2</v>
      </c>
      <c r="P9" s="14">
        <v>0</v>
      </c>
    </row>
    <row r="10" spans="1:16" ht="11.25">
      <c r="A10" s="53">
        <v>1315.2</v>
      </c>
      <c r="B10" s="33">
        <v>46</v>
      </c>
      <c r="C10" s="53">
        <v>261.5</v>
      </c>
      <c r="D10" s="121">
        <f t="shared" si="0"/>
        <v>1007.7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1335.2</v>
      </c>
      <c r="K10" s="33">
        <v>307.4</v>
      </c>
      <c r="L10" s="196">
        <f t="shared" si="3"/>
        <v>1027.8000000000002</v>
      </c>
      <c r="M10" s="17">
        <f t="shared" si="2"/>
        <v>-1.9946412622804541</v>
      </c>
      <c r="N10" s="200">
        <v>0.6</v>
      </c>
      <c r="O10" s="14">
        <v>1.2</v>
      </c>
      <c r="P10" s="14">
        <v>0.72</v>
      </c>
    </row>
    <row r="11" spans="1:16" ht="11.25">
      <c r="A11" s="53">
        <v>1352.9</v>
      </c>
      <c r="B11" s="33">
        <v>46.1</v>
      </c>
      <c r="C11" s="53">
        <v>374.5</v>
      </c>
      <c r="D11" s="121">
        <f t="shared" si="0"/>
        <v>932.3000000000002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1455.8</v>
      </c>
      <c r="K11" s="33">
        <v>420.5</v>
      </c>
      <c r="L11" s="196">
        <f t="shared" si="3"/>
        <v>1035.3</v>
      </c>
      <c r="M11" s="17">
        <f t="shared" si="2"/>
        <v>-11.047945940147995</v>
      </c>
      <c r="N11" s="200">
        <v>0</v>
      </c>
      <c r="O11" s="14">
        <v>1.2</v>
      </c>
      <c r="P11" s="14">
        <v>0</v>
      </c>
    </row>
    <row r="12" spans="1:16" ht="11.25">
      <c r="A12" s="53">
        <v>1743.8</v>
      </c>
      <c r="B12" s="33">
        <v>46</v>
      </c>
      <c r="C12" s="53">
        <v>296.2</v>
      </c>
      <c r="D12" s="121">
        <f t="shared" si="0"/>
        <v>1401.6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1800.6</v>
      </c>
      <c r="K12" s="33">
        <v>342.2</v>
      </c>
      <c r="L12" s="196">
        <f t="shared" si="3"/>
        <v>1458.3999999999999</v>
      </c>
      <c r="M12" s="17">
        <f t="shared" si="2"/>
        <v>-4.052511415525111</v>
      </c>
      <c r="N12" s="200">
        <v>0.18</v>
      </c>
      <c r="O12" s="14">
        <v>1.2</v>
      </c>
      <c r="P12" s="14">
        <v>0.216</v>
      </c>
    </row>
    <row r="13" spans="1:16" ht="11.25">
      <c r="A13" s="53">
        <v>3998</v>
      </c>
      <c r="B13" s="33">
        <v>114.8</v>
      </c>
      <c r="C13" s="53">
        <v>1391.3</v>
      </c>
      <c r="D13" s="121">
        <f t="shared" si="0"/>
        <v>2491.8999999999996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4133.7</v>
      </c>
      <c r="K13" s="33">
        <v>1506.2</v>
      </c>
      <c r="L13" s="196">
        <f t="shared" si="3"/>
        <v>2627.5</v>
      </c>
      <c r="M13" s="17">
        <f t="shared" si="2"/>
        <v>-5.441630884064384</v>
      </c>
      <c r="N13" s="200">
        <v>0</v>
      </c>
      <c r="O13" s="14">
        <v>1.2</v>
      </c>
      <c r="P13" s="14">
        <v>0</v>
      </c>
    </row>
    <row r="14" spans="1:16" ht="11.25">
      <c r="A14" s="53">
        <v>2959.2</v>
      </c>
      <c r="B14" s="33">
        <v>1463.6</v>
      </c>
      <c r="C14" s="53">
        <v>536.9</v>
      </c>
      <c r="D14" s="121">
        <f t="shared" si="0"/>
        <v>958.6999999999999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2973.4</v>
      </c>
      <c r="K14" s="33">
        <v>2000.4</v>
      </c>
      <c r="L14" s="196">
        <f t="shared" si="3"/>
        <v>973</v>
      </c>
      <c r="M14" s="17">
        <f t="shared" si="2"/>
        <v>-1.4916032126838499</v>
      </c>
      <c r="N14" s="200">
        <v>0.7</v>
      </c>
      <c r="O14" s="14">
        <v>1.2</v>
      </c>
      <c r="P14" s="14">
        <v>0.84</v>
      </c>
    </row>
    <row r="15" spans="1:16" ht="11.25">
      <c r="A15" s="53">
        <v>4276.5</v>
      </c>
      <c r="B15" s="33">
        <v>1532.4</v>
      </c>
      <c r="C15" s="53">
        <v>686.6</v>
      </c>
      <c r="D15" s="121">
        <f t="shared" si="0"/>
        <v>2057.5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4302.6</v>
      </c>
      <c r="K15" s="33">
        <v>2218.9</v>
      </c>
      <c r="L15" s="196">
        <f t="shared" si="3"/>
        <v>2083.7000000000003</v>
      </c>
      <c r="M15" s="17">
        <f t="shared" si="2"/>
        <v>-1.273390036452018</v>
      </c>
      <c r="N15" s="200">
        <v>0.74</v>
      </c>
      <c r="O15" s="14">
        <v>1.2</v>
      </c>
      <c r="P15" s="14">
        <v>0.888</v>
      </c>
    </row>
    <row r="16" spans="1:16" ht="11.25">
      <c r="A16" s="53">
        <v>9018.8</v>
      </c>
      <c r="B16" s="33">
        <v>114.8</v>
      </c>
      <c r="C16" s="53">
        <v>6598.5</v>
      </c>
      <c r="D16" s="121">
        <f t="shared" si="0"/>
        <v>2305.5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12875.8</v>
      </c>
      <c r="K16" s="33">
        <v>6713.3</v>
      </c>
      <c r="L16" s="196">
        <f t="shared" si="3"/>
        <v>6162.499999999999</v>
      </c>
      <c r="M16" s="17">
        <f t="shared" si="2"/>
        <v>-167.2955974842767</v>
      </c>
      <c r="N16" s="200">
        <v>0</v>
      </c>
      <c r="O16" s="14">
        <v>1.2</v>
      </c>
      <c r="P16" s="14">
        <v>0</v>
      </c>
    </row>
    <row r="17" spans="1:16" ht="11.25">
      <c r="A17" s="53">
        <v>2613.4</v>
      </c>
      <c r="B17" s="33">
        <v>114.8</v>
      </c>
      <c r="C17" s="53">
        <v>459.3</v>
      </c>
      <c r="D17" s="121">
        <f t="shared" si="0"/>
        <v>2039.3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2868.6</v>
      </c>
      <c r="K17" s="33">
        <v>574.1</v>
      </c>
      <c r="L17" s="196">
        <f t="shared" si="3"/>
        <v>2294.5</v>
      </c>
      <c r="M17" s="17">
        <f t="shared" si="2"/>
        <v>-12.514097974795273</v>
      </c>
      <c r="N17" s="200">
        <v>0</v>
      </c>
      <c r="O17" s="14">
        <v>1.2</v>
      </c>
      <c r="P17" s="14"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4" ref="P18:P29">N18*O18</f>
        <v>0</v>
      </c>
    </row>
    <row r="19" spans="1:16" ht="11.25">
      <c r="A19" s="53"/>
      <c r="B19" s="13"/>
      <c r="C19" s="53"/>
      <c r="D19" s="53">
        <f aca="true" t="shared" si="5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4"/>
        <v>0</v>
      </c>
    </row>
    <row r="20" spans="1:16" ht="11.25">
      <c r="A20" s="53"/>
      <c r="B20" s="13"/>
      <c r="C20" s="53"/>
      <c r="D20" s="53">
        <f t="shared" si="5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4"/>
        <v>0</v>
      </c>
    </row>
    <row r="21" spans="1:16" ht="11.25">
      <c r="A21" s="53"/>
      <c r="B21" s="13"/>
      <c r="C21" s="53"/>
      <c r="D21" s="53">
        <f t="shared" si="5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4"/>
        <v>0</v>
      </c>
    </row>
    <row r="22" spans="1:16" ht="11.25">
      <c r="A22" s="53"/>
      <c r="B22" s="13"/>
      <c r="C22" s="53"/>
      <c r="D22" s="53">
        <f t="shared" si="5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4"/>
        <v>0</v>
      </c>
    </row>
    <row r="23" spans="1:16" ht="11.25">
      <c r="A23" s="53"/>
      <c r="B23" s="13"/>
      <c r="C23" s="53"/>
      <c r="D23" s="53">
        <f t="shared" si="5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6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4"/>
        <v>0</v>
      </c>
    </row>
    <row r="24" spans="1:16" ht="11.25">
      <c r="A24" s="53"/>
      <c r="B24" s="13"/>
      <c r="C24" s="53"/>
      <c r="D24" s="53">
        <f t="shared" si="5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6"/>
        <v>0</v>
      </c>
      <c r="M24" s="17" t="e">
        <f t="shared" si="2"/>
        <v>#DIV/0!</v>
      </c>
      <c r="N24" s="79"/>
      <c r="O24" s="14">
        <v>1.2</v>
      </c>
      <c r="P24" s="14">
        <f t="shared" si="4"/>
        <v>0</v>
      </c>
    </row>
    <row r="25" spans="1:16" ht="11.25">
      <c r="A25" s="53"/>
      <c r="B25" s="13"/>
      <c r="C25" s="53"/>
      <c r="D25" s="53">
        <f t="shared" si="5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6"/>
        <v>0</v>
      </c>
      <c r="M25" s="17" t="e">
        <f t="shared" si="2"/>
        <v>#DIV/0!</v>
      </c>
      <c r="N25" s="79"/>
      <c r="O25" s="14">
        <v>1.2</v>
      </c>
      <c r="P25" s="14">
        <f t="shared" si="4"/>
        <v>0</v>
      </c>
    </row>
    <row r="26" spans="1:16" ht="11.25">
      <c r="A26" s="53"/>
      <c r="B26" s="13"/>
      <c r="C26" s="53"/>
      <c r="D26" s="53">
        <f t="shared" si="5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6"/>
        <v>0</v>
      </c>
      <c r="M26" s="17" t="e">
        <f t="shared" si="2"/>
        <v>#DIV/0!</v>
      </c>
      <c r="N26" s="79"/>
      <c r="O26" s="14">
        <v>1.2</v>
      </c>
      <c r="P26" s="14">
        <f t="shared" si="4"/>
        <v>0</v>
      </c>
    </row>
    <row r="27" spans="1:16" ht="11.25">
      <c r="A27" s="54"/>
      <c r="B27" s="18"/>
      <c r="C27" s="54"/>
      <c r="D27" s="53">
        <f t="shared" si="5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6"/>
        <v>0</v>
      </c>
      <c r="M27" s="17" t="e">
        <f t="shared" si="2"/>
        <v>#DIV/0!</v>
      </c>
      <c r="N27" s="79"/>
      <c r="O27" s="14">
        <v>1.2</v>
      </c>
      <c r="P27" s="14">
        <f t="shared" si="4"/>
        <v>0</v>
      </c>
    </row>
    <row r="28" spans="1:16" ht="11.25">
      <c r="A28" s="54"/>
      <c r="B28" s="18"/>
      <c r="C28" s="54"/>
      <c r="D28" s="53">
        <f t="shared" si="5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6"/>
        <v>0</v>
      </c>
      <c r="M28" s="17" t="e">
        <f t="shared" si="2"/>
        <v>#DIV/0!</v>
      </c>
      <c r="N28" s="79"/>
      <c r="O28" s="14">
        <v>1.2</v>
      </c>
      <c r="P28" s="14">
        <f t="shared" si="4"/>
        <v>0</v>
      </c>
    </row>
    <row r="29" spans="1:16" ht="11.25">
      <c r="A29" s="54"/>
      <c r="B29" s="18"/>
      <c r="C29" s="54"/>
      <c r="D29" s="53">
        <f t="shared" si="5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6"/>
        <v>0</v>
      </c>
      <c r="M29" s="17" t="e">
        <f t="shared" si="2"/>
        <v>#DIV/0!</v>
      </c>
      <c r="N29" s="79"/>
      <c r="O29" s="14">
        <v>1.2</v>
      </c>
      <c r="P29" s="14">
        <f t="shared" si="4"/>
        <v>0</v>
      </c>
    </row>
    <row r="30" spans="1:16" ht="11.25" customHeight="1">
      <c r="A30" s="19">
        <f aca="true" t="shared" si="7" ref="A30:L30">SUM(A6:A29)</f>
        <v>40363.200000000004</v>
      </c>
      <c r="B30" s="55">
        <f t="shared" si="7"/>
        <v>3800.0000000000005</v>
      </c>
      <c r="C30" s="19">
        <f t="shared" si="7"/>
        <v>14270.099999999999</v>
      </c>
      <c r="D30" s="19">
        <f t="shared" si="7"/>
        <v>22293.100000000002</v>
      </c>
      <c r="E30" s="52">
        <f t="shared" si="7"/>
        <v>0</v>
      </c>
      <c r="F30" s="19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0</v>
      </c>
      <c r="J30" s="30">
        <f t="shared" si="7"/>
        <v>46621.299999999996</v>
      </c>
      <c r="K30" s="30">
        <f t="shared" si="7"/>
        <v>18069.999999999996</v>
      </c>
      <c r="L30" s="19">
        <f t="shared" si="7"/>
        <v>28551.3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7" sqref="J17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13" t="s">
        <v>20</v>
      </c>
      <c r="B3" s="211" t="s">
        <v>102</v>
      </c>
      <c r="C3" s="34" t="s">
        <v>51</v>
      </c>
      <c r="D3" s="34" t="s">
        <v>215</v>
      </c>
      <c r="E3" s="34" t="s">
        <v>216</v>
      </c>
      <c r="F3" s="34" t="s">
        <v>186</v>
      </c>
      <c r="G3" s="34" t="s">
        <v>49</v>
      </c>
      <c r="H3" s="34" t="s">
        <v>142</v>
      </c>
      <c r="I3" s="5" t="s">
        <v>48</v>
      </c>
      <c r="J3" s="205" t="s">
        <v>21</v>
      </c>
      <c r="K3" s="205" t="s">
        <v>5</v>
      </c>
      <c r="L3" s="6" t="s">
        <v>6</v>
      </c>
    </row>
    <row r="4" spans="1:12" s="10" customFormat="1" ht="42.75" customHeight="1">
      <c r="A4" s="213"/>
      <c r="B4" s="211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06"/>
      <c r="K4" s="206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248.9</v>
      </c>
      <c r="E6" s="2">
        <v>230.3</v>
      </c>
      <c r="F6" s="48">
        <f aca="true" t="shared" si="0" ref="F6:F29">E6-D6</f>
        <v>-18.599999999999994</v>
      </c>
      <c r="G6" s="12">
        <v>0</v>
      </c>
      <c r="H6" s="60">
        <v>3300.8</v>
      </c>
      <c r="I6" s="80">
        <f>F6/H6*100</f>
        <v>-0.5634997576345127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4.2</v>
      </c>
      <c r="E7" s="2">
        <v>2.3</v>
      </c>
      <c r="F7" s="48">
        <f t="shared" si="0"/>
        <v>-1.9000000000000004</v>
      </c>
      <c r="G7" s="12">
        <v>75</v>
      </c>
      <c r="H7" s="60">
        <v>166.7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14</v>
      </c>
      <c r="E8" s="2">
        <v>5.9</v>
      </c>
      <c r="F8" s="48">
        <f t="shared" si="0"/>
        <v>-8.1</v>
      </c>
      <c r="G8" s="12">
        <v>1.3</v>
      </c>
      <c r="H8" s="60">
        <v>285.7</v>
      </c>
      <c r="I8" s="80">
        <f aca="true" t="shared" si="1" ref="I8:I29">F8/H8*100</f>
        <v>-2.8351417570878543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5.2</v>
      </c>
      <c r="E9" s="2">
        <v>3.9</v>
      </c>
      <c r="F9" s="48">
        <f t="shared" si="0"/>
        <v>-1.3000000000000003</v>
      </c>
      <c r="G9" s="12">
        <v>-214</v>
      </c>
      <c r="H9" s="60">
        <v>85.7</v>
      </c>
      <c r="I9" s="80">
        <f t="shared" si="1"/>
        <v>-1.516919486581097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3.2</v>
      </c>
      <c r="E10" s="2">
        <v>2.2</v>
      </c>
      <c r="F10" s="48">
        <f t="shared" si="0"/>
        <v>-1</v>
      </c>
      <c r="G10" s="12">
        <v>0</v>
      </c>
      <c r="H10" s="60">
        <v>68.1</v>
      </c>
      <c r="I10" s="80">
        <f t="shared" si="1"/>
        <v>-1.4684287812041117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6.7</v>
      </c>
      <c r="E11" s="2">
        <v>4.4</v>
      </c>
      <c r="F11" s="48">
        <f t="shared" si="0"/>
        <v>-2.3</v>
      </c>
      <c r="G11" s="12">
        <v>-101</v>
      </c>
      <c r="H11" s="60">
        <v>153</v>
      </c>
      <c r="I11" s="80">
        <f t="shared" si="1"/>
        <v>-1.503267973856209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8.2</v>
      </c>
      <c r="E12" s="2">
        <v>4.3</v>
      </c>
      <c r="F12" s="48">
        <f t="shared" si="0"/>
        <v>-3.8999999999999995</v>
      </c>
      <c r="G12" s="12">
        <v>-85</v>
      </c>
      <c r="H12" s="60">
        <v>125.1</v>
      </c>
      <c r="I12" s="80">
        <f t="shared" si="1"/>
        <v>-3.1175059952038366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9.9</v>
      </c>
      <c r="E13" s="2">
        <v>6.7</v>
      </c>
      <c r="F13" s="48">
        <f t="shared" si="0"/>
        <v>-3.2</v>
      </c>
      <c r="G13" s="12">
        <v>0</v>
      </c>
      <c r="H13" s="60">
        <v>180.5</v>
      </c>
      <c r="I13" s="80">
        <f t="shared" si="1"/>
        <v>-1.772853185595568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1.5</v>
      </c>
      <c r="E14" s="2">
        <v>0.8</v>
      </c>
      <c r="F14" s="48">
        <f t="shared" si="0"/>
        <v>-0.7</v>
      </c>
      <c r="G14" s="12">
        <v>-138</v>
      </c>
      <c r="H14" s="60">
        <v>117.3</v>
      </c>
      <c r="I14" s="80">
        <f t="shared" si="1"/>
        <v>-0.5967604433077579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10.9</v>
      </c>
      <c r="E15" s="2">
        <v>4.1</v>
      </c>
      <c r="F15" s="48">
        <f t="shared" si="0"/>
        <v>-6.800000000000001</v>
      </c>
      <c r="G15" s="12">
        <v>-62</v>
      </c>
      <c r="H15" s="60">
        <v>399.6</v>
      </c>
      <c r="I15" s="80">
        <f t="shared" si="1"/>
        <v>-1.7017017017017018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13.1</v>
      </c>
      <c r="E16" s="2">
        <v>5.2</v>
      </c>
      <c r="F16" s="48">
        <f t="shared" si="0"/>
        <v>-7.8999999999999995</v>
      </c>
      <c r="G16" s="12">
        <v>-423</v>
      </c>
      <c r="H16" s="60">
        <v>245.7</v>
      </c>
      <c r="I16" s="80">
        <f t="shared" si="1"/>
        <v>-3.2153032153032153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7.9</v>
      </c>
      <c r="E17" s="23">
        <v>5.5</v>
      </c>
      <c r="F17" s="48">
        <f t="shared" si="0"/>
        <v>-2.4000000000000004</v>
      </c>
      <c r="G17" s="12">
        <v>-286</v>
      </c>
      <c r="H17" s="60">
        <v>237.8</v>
      </c>
      <c r="I17" s="80">
        <f t="shared" si="1"/>
        <v>-1.0092514718250631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11" t="s">
        <v>39</v>
      </c>
      <c r="B30" s="212"/>
      <c r="C30" s="19">
        <f aca="true" t="shared" si="3" ref="C30:H30">SUM(C6:C29)</f>
        <v>22646</v>
      </c>
      <c r="D30" s="19">
        <f>SUM(D6:D29)</f>
        <v>333.69999999999993</v>
      </c>
      <c r="E30" s="19">
        <f>SUM(E6:E29)</f>
        <v>275.6000000000001</v>
      </c>
      <c r="F30" s="19">
        <f t="shared" si="3"/>
        <v>-58.099999999999994</v>
      </c>
      <c r="G30" s="19">
        <f t="shared" si="3"/>
        <v>-3331.1000000000004</v>
      </c>
      <c r="H30" s="19">
        <f t="shared" si="3"/>
        <v>5366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" sqref="J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07" t="s">
        <v>101</v>
      </c>
      <c r="C1" s="207"/>
      <c r="D1" s="207"/>
      <c r="E1" s="207"/>
      <c r="F1" s="207"/>
      <c r="G1" s="207"/>
      <c r="H1" s="207"/>
      <c r="I1" s="207"/>
      <c r="J1" s="207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13" t="s">
        <v>3</v>
      </c>
      <c r="B4" s="205" t="s">
        <v>102</v>
      </c>
      <c r="C4" s="205" t="s">
        <v>103</v>
      </c>
      <c r="D4" s="205" t="s">
        <v>187</v>
      </c>
      <c r="E4" s="205" t="s">
        <v>188</v>
      </c>
      <c r="F4" s="205" t="s">
        <v>104</v>
      </c>
      <c r="G4" s="205" t="s">
        <v>99</v>
      </c>
      <c r="H4" s="205" t="s">
        <v>100</v>
      </c>
      <c r="I4" s="205" t="s">
        <v>5</v>
      </c>
      <c r="J4" s="208" t="s">
        <v>6</v>
      </c>
    </row>
    <row r="5" spans="1:10" ht="135" customHeight="1">
      <c r="A5" s="213"/>
      <c r="B5" s="210"/>
      <c r="C5" s="206"/>
      <c r="D5" s="206"/>
      <c r="E5" s="206"/>
      <c r="F5" s="206"/>
      <c r="G5" s="206"/>
      <c r="H5" s="210"/>
      <c r="I5" s="210"/>
      <c r="J5" s="209"/>
    </row>
    <row r="6" spans="1:10" s="10" customFormat="1" ht="51" customHeight="1">
      <c r="A6" s="213"/>
      <c r="B6" s="206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6"/>
      <c r="I6" s="206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489.7</v>
      </c>
      <c r="D8" s="60">
        <v>3768.6</v>
      </c>
      <c r="E8" s="184"/>
      <c r="F8" s="13">
        <f>D8+E8</f>
        <v>3768.6</v>
      </c>
      <c r="G8" s="17">
        <f aca="true" t="shared" si="0" ref="G8:G31">C8/(C8+F8)*100</f>
        <v>11.49989432402602</v>
      </c>
      <c r="H8" s="15">
        <v>0.814</v>
      </c>
      <c r="I8" s="14">
        <v>1.2</v>
      </c>
      <c r="J8" s="38">
        <f aca="true" t="shared" si="1" ref="J8:J31">H8*I8</f>
        <v>0.9767999999999999</v>
      </c>
    </row>
    <row r="9" spans="1:10" ht="11.25">
      <c r="A9" s="11">
        <v>2</v>
      </c>
      <c r="B9" s="16" t="s">
        <v>172</v>
      </c>
      <c r="C9" s="48">
        <v>1002.5</v>
      </c>
      <c r="D9" s="60">
        <v>219.6</v>
      </c>
      <c r="E9" s="33">
        <v>103</v>
      </c>
      <c r="F9" s="13">
        <f aca="true" t="shared" si="2" ref="F9:F31">D9+E9</f>
        <v>322.6</v>
      </c>
      <c r="G9" s="17">
        <f t="shared" si="0"/>
        <v>75.6546675722587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2134.2</v>
      </c>
      <c r="D10" s="60">
        <v>500.6</v>
      </c>
      <c r="E10" s="33">
        <v>159</v>
      </c>
      <c r="F10" s="13">
        <f t="shared" si="2"/>
        <v>659.6</v>
      </c>
      <c r="G10" s="17">
        <f t="shared" si="0"/>
        <v>76.39057913952323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868.2</v>
      </c>
      <c r="D11" s="60">
        <v>115</v>
      </c>
      <c r="E11" s="33">
        <v>29</v>
      </c>
      <c r="F11" s="13">
        <f t="shared" si="2"/>
        <v>144</v>
      </c>
      <c r="G11" s="17">
        <f t="shared" si="0"/>
        <v>85.77356253704802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890.6</v>
      </c>
      <c r="D12" s="60">
        <v>117.2</v>
      </c>
      <c r="E12" s="33">
        <v>23</v>
      </c>
      <c r="F12" s="13">
        <f t="shared" si="2"/>
        <v>140.2</v>
      </c>
      <c r="G12" s="17">
        <f t="shared" si="0"/>
        <v>86.3989134652697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724.4</v>
      </c>
      <c r="D13" s="60">
        <v>208</v>
      </c>
      <c r="E13" s="33">
        <v>118</v>
      </c>
      <c r="F13" s="13">
        <f t="shared" si="2"/>
        <v>326</v>
      </c>
      <c r="G13" s="17">
        <f t="shared" si="0"/>
        <v>68.96420411271895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1219</v>
      </c>
      <c r="D14" s="60">
        <v>182.6</v>
      </c>
      <c r="E14" s="33">
        <v>20</v>
      </c>
      <c r="F14" s="13">
        <f t="shared" si="2"/>
        <v>202.6</v>
      </c>
      <c r="G14" s="17">
        <f t="shared" si="0"/>
        <v>85.74845244794598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2197.5</v>
      </c>
      <c r="D15" s="60">
        <v>294.3</v>
      </c>
      <c r="E15" s="33">
        <v>26</v>
      </c>
      <c r="F15" s="13">
        <f t="shared" si="2"/>
        <v>320.3</v>
      </c>
      <c r="G15" s="17">
        <f t="shared" si="0"/>
        <v>87.2785765350703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820.9</v>
      </c>
      <c r="D16" s="60">
        <v>137.9</v>
      </c>
      <c r="E16" s="33">
        <v>14</v>
      </c>
      <c r="F16" s="13">
        <f t="shared" si="2"/>
        <v>151.9</v>
      </c>
      <c r="G16" s="17">
        <f t="shared" si="0"/>
        <v>84.38527960526316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1340.6</v>
      </c>
      <c r="D17" s="60">
        <v>717</v>
      </c>
      <c r="E17" s="33">
        <v>79</v>
      </c>
      <c r="F17" s="13">
        <f t="shared" si="2"/>
        <v>796</v>
      </c>
      <c r="G17" s="17">
        <f t="shared" si="0"/>
        <v>62.74454741177572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1915.4</v>
      </c>
      <c r="D18" s="60">
        <v>390.1</v>
      </c>
      <c r="E18" s="33">
        <v>98</v>
      </c>
      <c r="F18" s="13">
        <f t="shared" si="2"/>
        <v>488.1</v>
      </c>
      <c r="G18" s="17">
        <f t="shared" si="0"/>
        <v>79.69211566465572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1664.4</v>
      </c>
      <c r="D19" s="60">
        <v>374.8</v>
      </c>
      <c r="E19" s="33">
        <v>122</v>
      </c>
      <c r="F19" s="13">
        <f t="shared" si="2"/>
        <v>496.8</v>
      </c>
      <c r="G19" s="17">
        <f t="shared" si="0"/>
        <v>77.01277068295391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11" t="s">
        <v>78</v>
      </c>
      <c r="B32" s="212"/>
      <c r="C32" s="30">
        <f>SUM(C8:C31)</f>
        <v>15267.399999999998</v>
      </c>
      <c r="D32" s="30">
        <f>SUM(D8:D31)</f>
        <v>7025.700000000001</v>
      </c>
      <c r="E32" s="19">
        <f>SUM(E8:E31)</f>
        <v>791</v>
      </c>
      <c r="F32" s="19">
        <f>SUM(F8:F31)</f>
        <v>7816.700000000001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F6" sqref="F6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07" t="s">
        <v>105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13" t="s">
        <v>3</v>
      </c>
      <c r="B3" s="211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5" t="s">
        <v>80</v>
      </c>
      <c r="K3" s="205" t="s">
        <v>5</v>
      </c>
      <c r="L3" s="29" t="s">
        <v>6</v>
      </c>
    </row>
    <row r="4" spans="1:12" ht="45.75" customHeight="1">
      <c r="A4" s="213"/>
      <c r="B4" s="211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06"/>
      <c r="K4" s="206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55</v>
      </c>
      <c r="D6" s="48"/>
      <c r="E6" s="84">
        <f aca="true" t="shared" si="0" ref="E6:E29">C6-D6</f>
        <v>55</v>
      </c>
      <c r="F6" s="33">
        <v>8299.4</v>
      </c>
      <c r="G6" s="33">
        <v>2595.8</v>
      </c>
      <c r="H6" s="196">
        <f>F6-G6</f>
        <v>5703.599999999999</v>
      </c>
      <c r="I6" s="177">
        <f aca="true" t="shared" si="1" ref="I6:I29">E6/H6*100</f>
        <v>0.9643032470720249</v>
      </c>
      <c r="J6" s="178">
        <v>0</v>
      </c>
      <c r="K6" s="179">
        <v>0.5</v>
      </c>
      <c r="L6" s="179">
        <v>0</v>
      </c>
    </row>
    <row r="7" spans="1:12" ht="11.25">
      <c r="A7" s="100">
        <v>2</v>
      </c>
      <c r="B7" s="16" t="s">
        <v>172</v>
      </c>
      <c r="C7" s="48">
        <v>1</v>
      </c>
      <c r="D7" s="48"/>
      <c r="E7" s="84">
        <f t="shared" si="0"/>
        <v>1</v>
      </c>
      <c r="F7" s="33">
        <v>1878.7</v>
      </c>
      <c r="G7" s="33">
        <v>487.2</v>
      </c>
      <c r="H7" s="196">
        <f aca="true" t="shared" si="2" ref="H7:H17">F7-G7</f>
        <v>1391.5</v>
      </c>
      <c r="I7" s="177">
        <f t="shared" si="1"/>
        <v>0.07186489399928135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10</v>
      </c>
      <c r="D8" s="48"/>
      <c r="E8" s="84">
        <f t="shared" si="0"/>
        <v>10</v>
      </c>
      <c r="F8" s="33">
        <v>3339.3</v>
      </c>
      <c r="G8" s="33">
        <v>654.2</v>
      </c>
      <c r="H8" s="196">
        <f t="shared" si="2"/>
        <v>2685.1000000000004</v>
      </c>
      <c r="I8" s="177">
        <f t="shared" si="1"/>
        <v>0.372425607984805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15.5</v>
      </c>
      <c r="D9" s="48"/>
      <c r="E9" s="84">
        <f t="shared" si="0"/>
        <v>15.5</v>
      </c>
      <c r="F9" s="33">
        <v>1358.2</v>
      </c>
      <c r="G9" s="33">
        <v>249.8</v>
      </c>
      <c r="H9" s="196">
        <f t="shared" si="2"/>
        <v>1108.4</v>
      </c>
      <c r="I9" s="177">
        <f t="shared" si="1"/>
        <v>1.3984121255864308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>
        <v>5</v>
      </c>
      <c r="D10" s="48"/>
      <c r="E10" s="84">
        <f t="shared" si="0"/>
        <v>5</v>
      </c>
      <c r="F10" s="33">
        <v>1335.2</v>
      </c>
      <c r="G10" s="33">
        <v>307.4</v>
      </c>
      <c r="H10" s="196">
        <f t="shared" si="2"/>
        <v>1027.8000000000002</v>
      </c>
      <c r="I10" s="177">
        <f t="shared" si="1"/>
        <v>0.4864759680871764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6</v>
      </c>
      <c r="D11" s="48"/>
      <c r="E11" s="84">
        <f t="shared" si="0"/>
        <v>6</v>
      </c>
      <c r="F11" s="33">
        <v>1455.8</v>
      </c>
      <c r="G11" s="33">
        <v>420.5</v>
      </c>
      <c r="H11" s="196">
        <f t="shared" si="2"/>
        <v>1035.3</v>
      </c>
      <c r="I11" s="177">
        <f t="shared" si="1"/>
        <v>0.5795421616922631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178</v>
      </c>
      <c r="C12" s="48"/>
      <c r="D12" s="48"/>
      <c r="E12" s="84">
        <f t="shared" si="0"/>
        <v>0</v>
      </c>
      <c r="F12" s="33">
        <v>1800.6</v>
      </c>
      <c r="G12" s="33">
        <v>342.2</v>
      </c>
      <c r="H12" s="196">
        <f t="shared" si="2"/>
        <v>1458.3999999999999</v>
      </c>
      <c r="I12" s="177">
        <f t="shared" si="1"/>
        <v>0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/>
      <c r="D13" s="48"/>
      <c r="E13" s="84">
        <f t="shared" si="0"/>
        <v>0</v>
      </c>
      <c r="F13" s="33">
        <v>4133.7</v>
      </c>
      <c r="G13" s="33">
        <v>1506.2</v>
      </c>
      <c r="H13" s="196">
        <f t="shared" si="2"/>
        <v>2627.5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1417.4</v>
      </c>
      <c r="D14" s="48">
        <v>1417.5</v>
      </c>
      <c r="E14" s="84">
        <f t="shared" si="0"/>
        <v>-0.09999999999990905</v>
      </c>
      <c r="F14" s="33">
        <v>2973.4</v>
      </c>
      <c r="G14" s="33">
        <v>2000.4</v>
      </c>
      <c r="H14" s="196">
        <f t="shared" si="2"/>
        <v>973</v>
      </c>
      <c r="I14" s="177">
        <f t="shared" si="1"/>
        <v>-0.010277492291871434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1428.4</v>
      </c>
      <c r="D15" s="48">
        <v>1417.5</v>
      </c>
      <c r="E15" s="84">
        <f t="shared" si="0"/>
        <v>10.900000000000091</v>
      </c>
      <c r="F15" s="33">
        <v>4302.6</v>
      </c>
      <c r="G15" s="33">
        <v>2218.9</v>
      </c>
      <c r="H15" s="196">
        <f t="shared" si="2"/>
        <v>2083.7000000000003</v>
      </c>
      <c r="I15" s="177">
        <f t="shared" si="1"/>
        <v>0.5231079330037957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8269.4</v>
      </c>
      <c r="D16" s="48">
        <v>7963.8</v>
      </c>
      <c r="E16" s="84">
        <f t="shared" si="0"/>
        <v>305.59999999999945</v>
      </c>
      <c r="F16" s="33">
        <v>12875.8</v>
      </c>
      <c r="G16" s="33">
        <v>6713.3</v>
      </c>
      <c r="H16" s="196">
        <f t="shared" si="2"/>
        <v>6162.499999999999</v>
      </c>
      <c r="I16" s="177">
        <f t="shared" si="1"/>
        <v>4.959026369168349</v>
      </c>
      <c r="J16" s="178">
        <v>0</v>
      </c>
      <c r="K16" s="179">
        <v>0.5</v>
      </c>
      <c r="L16" s="179">
        <v>0</v>
      </c>
    </row>
    <row r="17" spans="1:12" ht="11.25">
      <c r="A17" s="100">
        <v>12</v>
      </c>
      <c r="B17" s="16" t="s">
        <v>183</v>
      </c>
      <c r="C17" s="48">
        <v>43</v>
      </c>
      <c r="D17" s="48"/>
      <c r="E17" s="84">
        <f t="shared" si="0"/>
        <v>43</v>
      </c>
      <c r="F17" s="33">
        <v>2868.6</v>
      </c>
      <c r="G17" s="33">
        <v>574.1</v>
      </c>
      <c r="H17" s="196">
        <f t="shared" si="2"/>
        <v>2294.5</v>
      </c>
      <c r="I17" s="177">
        <f t="shared" si="1"/>
        <v>1.874046633253432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11" t="s">
        <v>65</v>
      </c>
      <c r="B30" s="212"/>
      <c r="C30" s="30">
        <f aca="true" t="shared" si="5" ref="C30:H30">SUM(C6:C29)</f>
        <v>11250.7</v>
      </c>
      <c r="D30" s="30">
        <f t="shared" si="5"/>
        <v>10798.8</v>
      </c>
      <c r="E30" s="141">
        <f t="shared" si="5"/>
        <v>451.89999999999964</v>
      </c>
      <c r="F30" s="141">
        <f t="shared" si="5"/>
        <v>46621.299999999996</v>
      </c>
      <c r="G30" s="141">
        <f>SUM(G6:G29)</f>
        <v>18069.999999999996</v>
      </c>
      <c r="H30" s="85">
        <f t="shared" si="5"/>
        <v>28551.3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2" sqref="N12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07" t="s">
        <v>108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4" ht="11.25">
      <c r="A2" s="113"/>
      <c r="B2" s="114"/>
      <c r="C2" s="114"/>
      <c r="D2" s="114"/>
    </row>
    <row r="3" spans="1:14" ht="173.25" customHeight="1">
      <c r="A3" s="213" t="s">
        <v>3</v>
      </c>
      <c r="B3" s="205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5" t="s">
        <v>4</v>
      </c>
      <c r="M3" s="205" t="s">
        <v>5</v>
      </c>
      <c r="N3" s="29" t="s">
        <v>6</v>
      </c>
    </row>
    <row r="4" spans="1:14" ht="53.25" customHeight="1">
      <c r="A4" s="214"/>
      <c r="B4" s="206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06"/>
      <c r="M4" s="206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974.5</v>
      </c>
      <c r="D6" s="18">
        <v>89.2</v>
      </c>
      <c r="E6" s="154">
        <v>885.3</v>
      </c>
      <c r="F6" s="163">
        <v>0</v>
      </c>
      <c r="G6" s="164">
        <v>0</v>
      </c>
      <c r="H6" s="33">
        <v>8299.4</v>
      </c>
      <c r="I6" s="33">
        <v>2595.8</v>
      </c>
      <c r="J6" s="196">
        <f>H6-I6</f>
        <v>5703.599999999999</v>
      </c>
      <c r="K6" s="166">
        <f aca="true" t="shared" si="0" ref="K6:K29">(E6+F6+G6)/J6*100</f>
        <v>15.52177572059752</v>
      </c>
      <c r="L6" s="167">
        <v>1.09</v>
      </c>
      <c r="M6" s="125">
        <v>1.5</v>
      </c>
      <c r="N6" s="125">
        <f aca="true" t="shared" si="1" ref="N6:N29">L6*M6</f>
        <v>1.6350000000000002</v>
      </c>
    </row>
    <row r="7" spans="1:14" ht="11.25">
      <c r="A7" s="100">
        <v>2</v>
      </c>
      <c r="B7" s="16" t="s">
        <v>172</v>
      </c>
      <c r="C7" s="84">
        <v>750</v>
      </c>
      <c r="D7" s="18">
        <v>35.7</v>
      </c>
      <c r="E7" s="84">
        <v>714.3</v>
      </c>
      <c r="F7" s="163">
        <v>0</v>
      </c>
      <c r="G7" s="164">
        <v>0</v>
      </c>
      <c r="H7" s="33">
        <v>1878.7</v>
      </c>
      <c r="I7" s="33">
        <v>487.2</v>
      </c>
      <c r="J7" s="196">
        <f aca="true" t="shared" si="2" ref="J7:J17">H7-I7</f>
        <v>1391.5</v>
      </c>
      <c r="K7" s="166">
        <f t="shared" si="0"/>
        <v>51.333093783686664</v>
      </c>
      <c r="L7" s="167">
        <v>0.373</v>
      </c>
      <c r="M7" s="125">
        <v>1.5</v>
      </c>
      <c r="N7" s="125">
        <f t="shared" si="1"/>
        <v>0.5595</v>
      </c>
    </row>
    <row r="8" spans="1:14" ht="11.25">
      <c r="A8" s="100">
        <v>3</v>
      </c>
      <c r="B8" s="16" t="s">
        <v>174</v>
      </c>
      <c r="C8" s="140">
        <v>1547.2</v>
      </c>
      <c r="D8" s="18">
        <v>89.2</v>
      </c>
      <c r="E8" s="140">
        <v>1458</v>
      </c>
      <c r="F8" s="163">
        <v>0</v>
      </c>
      <c r="G8" s="164">
        <v>0</v>
      </c>
      <c r="H8" s="33">
        <v>3339.3</v>
      </c>
      <c r="I8" s="33">
        <v>654.2</v>
      </c>
      <c r="J8" s="196">
        <f t="shared" si="2"/>
        <v>2685.1000000000004</v>
      </c>
      <c r="K8" s="166">
        <f t="shared" si="0"/>
        <v>54.299653644184566</v>
      </c>
      <c r="L8" s="167">
        <v>0.314</v>
      </c>
      <c r="M8" s="125">
        <v>1.5</v>
      </c>
      <c r="N8" s="125">
        <f t="shared" si="1"/>
        <v>0.471</v>
      </c>
    </row>
    <row r="9" spans="1:14" ht="11.25">
      <c r="A9" s="100">
        <v>4</v>
      </c>
      <c r="B9" s="16" t="s">
        <v>175</v>
      </c>
      <c r="C9" s="84">
        <v>690</v>
      </c>
      <c r="D9" s="18">
        <v>35.7</v>
      </c>
      <c r="E9" s="84">
        <v>654.3</v>
      </c>
      <c r="F9" s="163">
        <v>0</v>
      </c>
      <c r="G9" s="164">
        <v>0</v>
      </c>
      <c r="H9" s="33">
        <v>1358.2</v>
      </c>
      <c r="I9" s="33">
        <v>249.8</v>
      </c>
      <c r="J9" s="196">
        <f t="shared" si="2"/>
        <v>1108.4</v>
      </c>
      <c r="K9" s="166">
        <f t="shared" si="0"/>
        <v>59.0310357271743</v>
      </c>
      <c r="L9" s="167">
        <v>0.219</v>
      </c>
      <c r="M9" s="125">
        <v>1.5</v>
      </c>
      <c r="N9" s="125">
        <f t="shared" si="1"/>
        <v>0.3285</v>
      </c>
    </row>
    <row r="10" spans="1:14" ht="11.25">
      <c r="A10" s="100">
        <v>5</v>
      </c>
      <c r="B10" s="16" t="s">
        <v>176</v>
      </c>
      <c r="C10" s="84">
        <v>696.1</v>
      </c>
      <c r="D10" s="18">
        <v>35.7</v>
      </c>
      <c r="E10" s="84">
        <v>660.4</v>
      </c>
      <c r="F10" s="163">
        <v>0</v>
      </c>
      <c r="G10" s="164">
        <v>0</v>
      </c>
      <c r="H10" s="33">
        <v>1335.2</v>
      </c>
      <c r="I10" s="33">
        <v>307.4</v>
      </c>
      <c r="J10" s="196">
        <f t="shared" si="2"/>
        <v>1027.8000000000002</v>
      </c>
      <c r="K10" s="166">
        <f t="shared" si="0"/>
        <v>64.25374586495425</v>
      </c>
      <c r="L10" s="167">
        <v>0.115</v>
      </c>
      <c r="M10" s="125">
        <v>1.5</v>
      </c>
      <c r="N10" s="125">
        <f t="shared" si="1"/>
        <v>0.17250000000000001</v>
      </c>
    </row>
    <row r="11" spans="1:14" ht="11.25">
      <c r="A11" s="100">
        <v>6</v>
      </c>
      <c r="B11" s="16" t="s">
        <v>177</v>
      </c>
      <c r="C11" s="84">
        <v>691.8</v>
      </c>
      <c r="D11" s="18">
        <v>35.7</v>
      </c>
      <c r="E11" s="84">
        <v>656.1</v>
      </c>
      <c r="F11" s="163">
        <v>0</v>
      </c>
      <c r="G11" s="164">
        <v>0</v>
      </c>
      <c r="H11" s="33">
        <v>1455.8</v>
      </c>
      <c r="I11" s="33">
        <v>420.5</v>
      </c>
      <c r="J11" s="196">
        <f t="shared" si="2"/>
        <v>1035.3</v>
      </c>
      <c r="K11" s="166">
        <f t="shared" si="0"/>
        <v>63.372935381048976</v>
      </c>
      <c r="L11" s="167">
        <v>0.133</v>
      </c>
      <c r="M11" s="125">
        <v>1.5</v>
      </c>
      <c r="N11" s="125">
        <f t="shared" si="1"/>
        <v>0.1995</v>
      </c>
    </row>
    <row r="12" spans="1:14" ht="11.25">
      <c r="A12" s="100">
        <v>7</v>
      </c>
      <c r="B12" s="16" t="s">
        <v>178</v>
      </c>
      <c r="C12" s="84">
        <v>809.7</v>
      </c>
      <c r="D12" s="18">
        <v>35.7</v>
      </c>
      <c r="E12" s="84">
        <v>774</v>
      </c>
      <c r="F12" s="163">
        <v>0</v>
      </c>
      <c r="G12" s="164">
        <v>0</v>
      </c>
      <c r="H12" s="33">
        <v>1800.6</v>
      </c>
      <c r="I12" s="33">
        <v>342.2</v>
      </c>
      <c r="J12" s="196">
        <f t="shared" si="2"/>
        <v>1458.3999999999999</v>
      </c>
      <c r="K12" s="166">
        <f t="shared" si="0"/>
        <v>53.07185957213385</v>
      </c>
      <c r="L12" s="167">
        <v>0.339</v>
      </c>
      <c r="M12" s="125">
        <v>1.5</v>
      </c>
      <c r="N12" s="125">
        <f t="shared" si="1"/>
        <v>0.5085000000000001</v>
      </c>
    </row>
    <row r="13" spans="1:14" ht="11.25">
      <c r="A13" s="100">
        <v>8</v>
      </c>
      <c r="B13" s="16" t="s">
        <v>180</v>
      </c>
      <c r="C13" s="84">
        <v>1479.4</v>
      </c>
      <c r="D13" s="18">
        <v>89.2</v>
      </c>
      <c r="E13" s="84">
        <v>1390.2</v>
      </c>
      <c r="F13" s="163">
        <v>0</v>
      </c>
      <c r="G13" s="164">
        <v>0</v>
      </c>
      <c r="H13" s="33">
        <v>4133.7</v>
      </c>
      <c r="I13" s="33">
        <v>1506.2</v>
      </c>
      <c r="J13" s="196">
        <f t="shared" si="2"/>
        <v>2627.5</v>
      </c>
      <c r="K13" s="166">
        <f t="shared" si="0"/>
        <v>52.90960989533777</v>
      </c>
      <c r="L13" s="167">
        <v>0.342</v>
      </c>
      <c r="M13" s="125">
        <v>1.5</v>
      </c>
      <c r="N13" s="125">
        <f t="shared" si="1"/>
        <v>0.513</v>
      </c>
    </row>
    <row r="14" spans="1:14" ht="11.25">
      <c r="A14" s="100">
        <v>9</v>
      </c>
      <c r="B14" s="16" t="s">
        <v>179</v>
      </c>
      <c r="C14" s="84">
        <v>651.3</v>
      </c>
      <c r="D14" s="18">
        <v>35.7</v>
      </c>
      <c r="E14" s="84">
        <v>615.6</v>
      </c>
      <c r="F14" s="163">
        <v>0</v>
      </c>
      <c r="G14" s="164">
        <v>0</v>
      </c>
      <c r="H14" s="33">
        <v>2973.4</v>
      </c>
      <c r="I14" s="33">
        <v>2000.4</v>
      </c>
      <c r="J14" s="196">
        <f t="shared" si="2"/>
        <v>973</v>
      </c>
      <c r="K14" s="166">
        <f t="shared" si="0"/>
        <v>63.26824254881809</v>
      </c>
      <c r="L14" s="167">
        <v>0.135</v>
      </c>
      <c r="M14" s="125">
        <v>1.5</v>
      </c>
      <c r="N14" s="125">
        <f t="shared" si="1"/>
        <v>0.2025</v>
      </c>
    </row>
    <row r="15" spans="1:14" ht="11.25">
      <c r="A15" s="100">
        <v>10</v>
      </c>
      <c r="B15" s="16" t="s">
        <v>181</v>
      </c>
      <c r="C15" s="84">
        <v>1210.2</v>
      </c>
      <c r="D15" s="18">
        <v>89.2</v>
      </c>
      <c r="E15" s="84">
        <v>1121</v>
      </c>
      <c r="F15" s="163">
        <v>0</v>
      </c>
      <c r="G15" s="164">
        <v>0</v>
      </c>
      <c r="H15" s="33">
        <v>4302.6</v>
      </c>
      <c r="I15" s="33">
        <v>2218.9</v>
      </c>
      <c r="J15" s="196">
        <f t="shared" si="2"/>
        <v>2083.7000000000003</v>
      </c>
      <c r="K15" s="166">
        <f t="shared" si="0"/>
        <v>53.79853145846331</v>
      </c>
      <c r="L15" s="167">
        <v>0.324</v>
      </c>
      <c r="M15" s="125">
        <v>1.5</v>
      </c>
      <c r="N15" s="125">
        <f t="shared" si="1"/>
        <v>0.486</v>
      </c>
    </row>
    <row r="16" spans="1:14" ht="11.25">
      <c r="A16" s="100">
        <v>11</v>
      </c>
      <c r="B16" s="16" t="s">
        <v>182</v>
      </c>
      <c r="C16" s="84">
        <v>1396</v>
      </c>
      <c r="D16" s="18">
        <v>89.2</v>
      </c>
      <c r="E16" s="84">
        <v>1306.8</v>
      </c>
      <c r="F16" s="163">
        <v>0</v>
      </c>
      <c r="G16" s="164">
        <v>0</v>
      </c>
      <c r="H16" s="33">
        <v>12875.8</v>
      </c>
      <c r="I16" s="33">
        <v>6713.3</v>
      </c>
      <c r="J16" s="196">
        <f t="shared" si="2"/>
        <v>6162.499999999999</v>
      </c>
      <c r="K16" s="166">
        <f t="shared" si="0"/>
        <v>21.205679513184585</v>
      </c>
      <c r="L16" s="167">
        <v>0.976</v>
      </c>
      <c r="M16" s="125">
        <v>1.5</v>
      </c>
      <c r="N16" s="125">
        <f t="shared" si="1"/>
        <v>1.464</v>
      </c>
    </row>
    <row r="17" spans="1:14" ht="11.25">
      <c r="A17" s="100">
        <v>12</v>
      </c>
      <c r="B17" s="16" t="s">
        <v>183</v>
      </c>
      <c r="C17" s="140">
        <v>1302.1</v>
      </c>
      <c r="D17" s="18">
        <v>89.2</v>
      </c>
      <c r="E17" s="140">
        <v>1212.9</v>
      </c>
      <c r="F17" s="163">
        <v>0</v>
      </c>
      <c r="G17" s="164">
        <v>0</v>
      </c>
      <c r="H17" s="33">
        <v>2868.6</v>
      </c>
      <c r="I17" s="33">
        <v>574.1</v>
      </c>
      <c r="J17" s="196">
        <f t="shared" si="2"/>
        <v>2294.5</v>
      </c>
      <c r="K17" s="166">
        <f t="shared" si="0"/>
        <v>52.86118980169972</v>
      </c>
      <c r="L17" s="167">
        <v>0.343</v>
      </c>
      <c r="M17" s="125">
        <v>1.5</v>
      </c>
      <c r="N17" s="125">
        <f t="shared" si="1"/>
        <v>0.5145000000000001</v>
      </c>
    </row>
    <row r="18" spans="1:14" ht="11.25">
      <c r="A18" s="100">
        <v>13</v>
      </c>
      <c r="B18" s="48"/>
      <c r="C18" s="84"/>
      <c r="D18" s="18">
        <f aca="true" t="shared" si="3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3"/>
        <v>0</v>
      </c>
      <c r="E19" s="54"/>
      <c r="F19" s="170"/>
      <c r="G19" s="61"/>
      <c r="H19" s="33"/>
      <c r="I19" s="33"/>
      <c r="J19" s="165">
        <f aca="true" t="shared" si="4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3"/>
        <v>0</v>
      </c>
      <c r="E20" s="169"/>
      <c r="F20" s="171"/>
      <c r="G20" s="172"/>
      <c r="H20" s="33"/>
      <c r="I20" s="33"/>
      <c r="J20" s="165">
        <f t="shared" si="4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3"/>
        <v>0</v>
      </c>
      <c r="E21" s="61"/>
      <c r="F21" s="170"/>
      <c r="G21" s="172"/>
      <c r="H21" s="33"/>
      <c r="I21" s="33"/>
      <c r="J21" s="165">
        <f t="shared" si="4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3"/>
        <v>0</v>
      </c>
      <c r="E22" s="61"/>
      <c r="F22" s="170"/>
      <c r="G22" s="121"/>
      <c r="H22" s="33"/>
      <c r="I22" s="33"/>
      <c r="J22" s="165">
        <f t="shared" si="4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3"/>
        <v>0</v>
      </c>
      <c r="E23" s="54"/>
      <c r="F23" s="163"/>
      <c r="G23" s="164"/>
      <c r="H23" s="33"/>
      <c r="I23" s="33"/>
      <c r="J23" s="165">
        <f t="shared" si="4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3"/>
        <v>0</v>
      </c>
      <c r="E24" s="61"/>
      <c r="F24" s="170"/>
      <c r="G24" s="164"/>
      <c r="H24" s="33"/>
      <c r="I24" s="33"/>
      <c r="J24" s="165">
        <f t="shared" si="4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3"/>
        <v>0</v>
      </c>
      <c r="E25" s="54"/>
      <c r="F25" s="170"/>
      <c r="G25" s="164"/>
      <c r="H25" s="33"/>
      <c r="I25" s="33"/>
      <c r="J25" s="165">
        <f t="shared" si="4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3"/>
        <v>0</v>
      </c>
      <c r="E26" s="61"/>
      <c r="F26" s="170"/>
      <c r="G26" s="164"/>
      <c r="H26" s="33"/>
      <c r="I26" s="33"/>
      <c r="J26" s="165">
        <f t="shared" si="4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3"/>
        <v>0</v>
      </c>
      <c r="E27" s="61"/>
      <c r="F27" s="163"/>
      <c r="G27" s="164"/>
      <c r="H27" s="33"/>
      <c r="I27" s="33"/>
      <c r="J27" s="165">
        <f t="shared" si="4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3"/>
        <v>0</v>
      </c>
      <c r="E28" s="169"/>
      <c r="F28" s="163"/>
      <c r="G28" s="172"/>
      <c r="H28" s="33"/>
      <c r="I28" s="33"/>
      <c r="J28" s="165">
        <f t="shared" si="4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3"/>
        <v>0</v>
      </c>
      <c r="E29" s="168"/>
      <c r="F29" s="163"/>
      <c r="G29" s="172"/>
      <c r="H29" s="33"/>
      <c r="I29" s="33"/>
      <c r="J29" s="165">
        <f t="shared" si="4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11" t="s">
        <v>78</v>
      </c>
      <c r="B30" s="212"/>
      <c r="C30" s="30">
        <f>SUM(C6:C29)</f>
        <v>12198.300000000001</v>
      </c>
      <c r="D30" s="30">
        <f aca="true" t="shared" si="5" ref="D30:J30">SUM(D6:D29)</f>
        <v>749.4000000000001</v>
      </c>
      <c r="E30" s="173">
        <v>11413.2</v>
      </c>
      <c r="F30" s="173">
        <f t="shared" si="5"/>
        <v>0</v>
      </c>
      <c r="G30" s="174">
        <f t="shared" si="5"/>
        <v>0</v>
      </c>
      <c r="H30" s="174">
        <f t="shared" si="5"/>
        <v>46621.299999999996</v>
      </c>
      <c r="I30" s="174">
        <f t="shared" si="5"/>
        <v>18069.999999999996</v>
      </c>
      <c r="J30" s="174">
        <f t="shared" si="5"/>
        <v>28551.3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6" sqref="F16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07" t="s">
        <v>82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2" ht="11.25">
      <c r="A2" s="113"/>
      <c r="B2" s="114"/>
    </row>
    <row r="3" spans="1:10" ht="143.25" customHeight="1">
      <c r="A3" s="213" t="s">
        <v>3</v>
      </c>
      <c r="B3" s="211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5" t="s">
        <v>80</v>
      </c>
      <c r="I3" s="205" t="s">
        <v>19</v>
      </c>
      <c r="J3" s="29" t="s">
        <v>6</v>
      </c>
    </row>
    <row r="4" spans="1:10" ht="49.5" customHeight="1">
      <c r="A4" s="213"/>
      <c r="B4" s="211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06"/>
      <c r="I4" s="206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8299.4</v>
      </c>
      <c r="E6" s="33">
        <v>2595.8</v>
      </c>
      <c r="F6" s="196">
        <f>D6-E6</f>
        <v>5703.599999999999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1878.7</v>
      </c>
      <c r="E7" s="33">
        <v>487.2</v>
      </c>
      <c r="F7" s="196">
        <f aca="true" t="shared" si="2" ref="F7:F17">D7-E7</f>
        <v>1391.5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3339.3</v>
      </c>
      <c r="E8" s="33">
        <v>654.2</v>
      </c>
      <c r="F8" s="196">
        <f t="shared" si="2"/>
        <v>2685.1000000000004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1358.2</v>
      </c>
      <c r="E9" s="33">
        <v>249.8</v>
      </c>
      <c r="F9" s="196">
        <f t="shared" si="2"/>
        <v>1108.4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1335.2</v>
      </c>
      <c r="E10" s="33">
        <v>307.4</v>
      </c>
      <c r="F10" s="196">
        <f t="shared" si="2"/>
        <v>1027.8000000000002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1455.8</v>
      </c>
      <c r="E11" s="33">
        <v>420.5</v>
      </c>
      <c r="F11" s="196">
        <f t="shared" si="2"/>
        <v>1035.3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1800.6</v>
      </c>
      <c r="E12" s="33">
        <v>342.2</v>
      </c>
      <c r="F12" s="196">
        <f t="shared" si="2"/>
        <v>1458.3999999999999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4133.7</v>
      </c>
      <c r="E13" s="33">
        <v>1506.2</v>
      </c>
      <c r="F13" s="196">
        <f t="shared" si="2"/>
        <v>2627.5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2973.4</v>
      </c>
      <c r="E14" s="33">
        <v>2000.4</v>
      </c>
      <c r="F14" s="196">
        <f t="shared" si="2"/>
        <v>973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4302.6</v>
      </c>
      <c r="E15" s="33">
        <v>2218.9</v>
      </c>
      <c r="F15" s="196">
        <f t="shared" si="2"/>
        <v>2083.7000000000003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12875.8</v>
      </c>
      <c r="E16" s="33">
        <v>6713.3</v>
      </c>
      <c r="F16" s="196">
        <f t="shared" si="2"/>
        <v>6162.499999999999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2868.6</v>
      </c>
      <c r="E17" s="33">
        <v>574.1</v>
      </c>
      <c r="F17" s="203">
        <f t="shared" si="2"/>
        <v>2294.5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11" t="s">
        <v>78</v>
      </c>
      <c r="B30" s="212"/>
      <c r="C30" s="85">
        <f>SUM(C6:C29)</f>
        <v>0</v>
      </c>
      <c r="D30" s="85">
        <f>SUM(D6:D29)</f>
        <v>46621.299999999996</v>
      </c>
      <c r="E30" s="85">
        <f>SUM(E6:E29)</f>
        <v>18069.999999999996</v>
      </c>
      <c r="F30" s="141">
        <f>SUM(F6:F29)</f>
        <v>28551.3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07" t="s">
        <v>79</v>
      </c>
      <c r="B1" s="207"/>
      <c r="C1" s="207"/>
      <c r="D1" s="207"/>
      <c r="E1" s="207"/>
      <c r="F1" s="207"/>
      <c r="G1" s="207"/>
      <c r="H1" s="207"/>
      <c r="I1" s="143"/>
      <c r="J1" s="143"/>
      <c r="K1" s="143"/>
    </row>
    <row r="2" spans="1:2" ht="11.25">
      <c r="A2" s="113"/>
      <c r="B2" s="114"/>
    </row>
    <row r="3" spans="1:8" ht="72" customHeight="1">
      <c r="A3" s="213" t="s">
        <v>3</v>
      </c>
      <c r="B3" s="211" t="s">
        <v>102</v>
      </c>
      <c r="C3" s="98" t="s">
        <v>115</v>
      </c>
      <c r="D3" s="82" t="s">
        <v>144</v>
      </c>
      <c r="E3" s="98" t="s">
        <v>24</v>
      </c>
      <c r="F3" s="205" t="s">
        <v>80</v>
      </c>
      <c r="G3" s="205" t="s">
        <v>5</v>
      </c>
      <c r="H3" s="29" t="s">
        <v>6</v>
      </c>
    </row>
    <row r="4" spans="1:8" ht="38.25" customHeight="1">
      <c r="A4" s="214"/>
      <c r="B4" s="211"/>
      <c r="C4" s="134" t="s">
        <v>81</v>
      </c>
      <c r="D4" s="134" t="s">
        <v>76</v>
      </c>
      <c r="E4" s="144" t="s">
        <v>77</v>
      </c>
      <c r="F4" s="206"/>
      <c r="G4" s="206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974.5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750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1547.2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690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696.1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691.8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809.7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1479.4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651.3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1210.2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1396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1302.1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1" t="s">
        <v>78</v>
      </c>
      <c r="B30" s="212"/>
      <c r="C30" s="152">
        <f>SUM(C6:C29)</f>
        <v>0</v>
      </c>
      <c r="D30" s="141">
        <f>SUM(D6:D29)</f>
        <v>12198.300000000001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07" t="s">
        <v>72</v>
      </c>
      <c r="B1" s="207"/>
      <c r="C1" s="207"/>
      <c r="D1" s="207"/>
      <c r="E1" s="207"/>
      <c r="F1" s="207"/>
      <c r="G1" s="207"/>
      <c r="H1" s="207"/>
      <c r="I1" s="133"/>
      <c r="J1" s="133"/>
      <c r="K1" s="133"/>
    </row>
    <row r="2" spans="1:2" ht="11.25">
      <c r="A2" s="113"/>
      <c r="B2" s="114"/>
    </row>
    <row r="3" spans="1:8" ht="78.75" customHeight="1">
      <c r="A3" s="213" t="s">
        <v>73</v>
      </c>
      <c r="B3" s="211" t="s">
        <v>102</v>
      </c>
      <c r="C3" s="98" t="s">
        <v>116</v>
      </c>
      <c r="D3" s="98" t="s">
        <v>117</v>
      </c>
      <c r="E3" s="98" t="s">
        <v>24</v>
      </c>
      <c r="F3" s="205" t="s">
        <v>74</v>
      </c>
      <c r="G3" s="205" t="s">
        <v>5</v>
      </c>
      <c r="H3" s="29" t="s">
        <v>6</v>
      </c>
    </row>
    <row r="4" spans="1:8" ht="45" customHeight="1">
      <c r="A4" s="214"/>
      <c r="B4" s="211"/>
      <c r="C4" s="134" t="s">
        <v>75</v>
      </c>
      <c r="D4" s="134" t="s">
        <v>76</v>
      </c>
      <c r="E4" s="135" t="s">
        <v>77</v>
      </c>
      <c r="F4" s="206"/>
      <c r="G4" s="206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247.6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673.4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206.7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158.5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272.2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579.8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131.1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488.7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640.2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285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11" t="s">
        <v>78</v>
      </c>
      <c r="B30" s="212"/>
      <c r="C30" s="85">
        <f>SUM(C6:C29)</f>
        <v>0</v>
      </c>
      <c r="D30" s="141">
        <f>SUM(D6:D29)</f>
        <v>4646.599999999999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0" sqref="I30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07" t="s">
        <v>118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13" t="s">
        <v>3</v>
      </c>
      <c r="B3" s="211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5" t="s">
        <v>67</v>
      </c>
      <c r="L3" s="205" t="s">
        <v>5</v>
      </c>
      <c r="M3" s="29" t="s">
        <v>6</v>
      </c>
    </row>
    <row r="4" spans="1:13" ht="43.5" customHeight="1">
      <c r="A4" s="213"/>
      <c r="B4" s="211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06"/>
      <c r="L4" s="206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6854.1</v>
      </c>
      <c r="G6" s="33">
        <v>114.7</v>
      </c>
      <c r="H6" s="53">
        <v>2481</v>
      </c>
      <c r="I6" s="122">
        <f aca="true" t="shared" si="1" ref="I6:I29">F6-G6-H6</f>
        <v>4258.400000000001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1709.3</v>
      </c>
      <c r="G7" s="33">
        <v>46</v>
      </c>
      <c r="H7" s="53">
        <v>441.1</v>
      </c>
      <c r="I7" s="122">
        <f t="shared" si="1"/>
        <v>1222.1999999999998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3289</v>
      </c>
      <c r="G8" s="33">
        <v>114.8</v>
      </c>
      <c r="H8" s="53">
        <v>539.4</v>
      </c>
      <c r="I8" s="122">
        <f t="shared" si="1"/>
        <v>2634.7999999999997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1233</v>
      </c>
      <c r="G9" s="33">
        <v>46</v>
      </c>
      <c r="H9" s="53">
        <v>203.8</v>
      </c>
      <c r="I9" s="122">
        <f t="shared" si="1"/>
        <v>983.2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1315.2</v>
      </c>
      <c r="G10" s="33">
        <v>46</v>
      </c>
      <c r="H10" s="53">
        <v>261.5</v>
      </c>
      <c r="I10" s="122">
        <f t="shared" si="1"/>
        <v>1007.7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1352.9</v>
      </c>
      <c r="G11" s="33">
        <v>46.1</v>
      </c>
      <c r="H11" s="53">
        <v>374.5</v>
      </c>
      <c r="I11" s="122">
        <f t="shared" si="1"/>
        <v>932.3000000000002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1743.8</v>
      </c>
      <c r="G12" s="33">
        <v>46</v>
      </c>
      <c r="H12" s="53">
        <v>296.2</v>
      </c>
      <c r="I12" s="122">
        <f t="shared" si="1"/>
        <v>1401.6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3998</v>
      </c>
      <c r="G13" s="33">
        <v>114.8</v>
      </c>
      <c r="H13" s="53">
        <v>1391.3</v>
      </c>
      <c r="I13" s="122">
        <f t="shared" si="1"/>
        <v>2491.8999999999996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2959.2</v>
      </c>
      <c r="G14" s="33">
        <v>1463.6</v>
      </c>
      <c r="H14" s="53">
        <v>536.9</v>
      </c>
      <c r="I14" s="122">
        <f t="shared" si="1"/>
        <v>958.6999999999999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4276.5</v>
      </c>
      <c r="G15" s="33">
        <v>1532.4</v>
      </c>
      <c r="H15" s="53">
        <v>686.6</v>
      </c>
      <c r="I15" s="122">
        <f t="shared" si="1"/>
        <v>2057.5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9018.8</v>
      </c>
      <c r="G16" s="33">
        <v>114.8</v>
      </c>
      <c r="H16" s="53">
        <v>6598.5</v>
      </c>
      <c r="I16" s="122">
        <f t="shared" si="1"/>
        <v>2305.5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2613.4</v>
      </c>
      <c r="G17" s="33">
        <v>114.8</v>
      </c>
      <c r="H17" s="53">
        <v>459.3</v>
      </c>
      <c r="I17" s="122">
        <f t="shared" si="1"/>
        <v>2039.3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11" t="s">
        <v>65</v>
      </c>
      <c r="B30" s="212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40363.200000000004</v>
      </c>
      <c r="G30" s="85">
        <f t="shared" si="4"/>
        <v>3800.0000000000005</v>
      </c>
      <c r="H30" s="85">
        <f>SUM(H6:H29)</f>
        <v>14270.099999999999</v>
      </c>
      <c r="I30" s="85">
        <f t="shared" si="4"/>
        <v>22293.100000000002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" sqref="F1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7" t="s">
        <v>120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13" t="s">
        <v>3</v>
      </c>
      <c r="B3" s="211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5" t="s">
        <v>15</v>
      </c>
      <c r="L3" s="205" t="s">
        <v>63</v>
      </c>
      <c r="M3" s="6" t="s">
        <v>6</v>
      </c>
    </row>
    <row r="4" spans="1:13" s="10" customFormat="1" ht="56.25" customHeight="1">
      <c r="A4" s="213"/>
      <c r="B4" s="211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06"/>
      <c r="L4" s="206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6854.1</v>
      </c>
      <c r="G6" s="33">
        <v>114.7</v>
      </c>
      <c r="H6" s="53">
        <v>2481</v>
      </c>
      <c r="I6" s="201">
        <f aca="true" t="shared" si="0" ref="I6:I17">F6-G6-H6</f>
        <v>4258.400000000001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1709.3</v>
      </c>
      <c r="G7" s="33">
        <v>46</v>
      </c>
      <c r="H7" s="53">
        <v>441.1</v>
      </c>
      <c r="I7" s="121">
        <f t="shared" si="0"/>
        <v>1222.1999999999998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3289</v>
      </c>
      <c r="G8" s="33">
        <v>114.8</v>
      </c>
      <c r="H8" s="53">
        <v>539.4</v>
      </c>
      <c r="I8" s="121">
        <f t="shared" si="0"/>
        <v>2634.7999999999997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1233</v>
      </c>
      <c r="G9" s="33">
        <v>46</v>
      </c>
      <c r="H9" s="53">
        <v>203.8</v>
      </c>
      <c r="I9" s="121">
        <f t="shared" si="0"/>
        <v>983.2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1315.2</v>
      </c>
      <c r="G10" s="33">
        <v>46</v>
      </c>
      <c r="H10" s="53">
        <v>261.5</v>
      </c>
      <c r="I10" s="121">
        <f t="shared" si="0"/>
        <v>1007.7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1352.9</v>
      </c>
      <c r="G11" s="33">
        <v>46.1</v>
      </c>
      <c r="H11" s="53">
        <v>374.5</v>
      </c>
      <c r="I11" s="121">
        <f t="shared" si="0"/>
        <v>932.3000000000002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1743.8</v>
      </c>
      <c r="G12" s="33">
        <v>46</v>
      </c>
      <c r="H12" s="53">
        <v>296.2</v>
      </c>
      <c r="I12" s="121">
        <f t="shared" si="0"/>
        <v>1401.6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3998</v>
      </c>
      <c r="G13" s="33">
        <v>114.8</v>
      </c>
      <c r="H13" s="53">
        <v>1391.3</v>
      </c>
      <c r="I13" s="121">
        <f t="shared" si="0"/>
        <v>2491.8999999999996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2959.2</v>
      </c>
      <c r="G14" s="33">
        <v>1463.6</v>
      </c>
      <c r="H14" s="53">
        <v>536.9</v>
      </c>
      <c r="I14" s="121">
        <f t="shared" si="0"/>
        <v>958.6999999999999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4276.5</v>
      </c>
      <c r="G15" s="33">
        <v>1532.4</v>
      </c>
      <c r="H15" s="53">
        <v>686.6</v>
      </c>
      <c r="I15" s="121">
        <f t="shared" si="0"/>
        <v>2057.5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9018.8</v>
      </c>
      <c r="G16" s="33">
        <v>114.8</v>
      </c>
      <c r="H16" s="53">
        <v>6598.5</v>
      </c>
      <c r="I16" s="121">
        <f t="shared" si="0"/>
        <v>2305.5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2613.4</v>
      </c>
      <c r="G17" s="33">
        <v>114.8</v>
      </c>
      <c r="H17" s="53">
        <v>459.3</v>
      </c>
      <c r="I17" s="121">
        <f t="shared" si="0"/>
        <v>2039.3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11" t="s">
        <v>65</v>
      </c>
      <c r="B30" s="212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40363.200000000004</v>
      </c>
      <c r="G30" s="19">
        <f t="shared" si="4"/>
        <v>3800.0000000000005</v>
      </c>
      <c r="H30" s="19">
        <f t="shared" si="4"/>
        <v>14270.099999999999</v>
      </c>
      <c r="I30" s="19">
        <f t="shared" si="4"/>
        <v>22293.100000000002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2011-05-11T04:20:37Z</cp:lastPrinted>
  <dcterms:created xsi:type="dcterms:W3CDTF">2007-07-17T04:31:37Z</dcterms:created>
  <dcterms:modified xsi:type="dcterms:W3CDTF">2011-05-22T09:53:05Z</dcterms:modified>
  <cp:category/>
  <cp:version/>
  <cp:contentType/>
  <cp:contentStatus/>
</cp:coreProperties>
</file>