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<sst xmlns="http://schemas.openxmlformats.org/spreadsheetml/2006/main" count="646" uniqueCount="221">
  <si>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</si>
  <si>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</si>
  <si>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</si>
  <si>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</si>
  <si>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</si>
  <si>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</si>
  <si>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</si>
  <si>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</si>
  <si>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</si>
  <si>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</si>
  <si>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</si>
  <si>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</si>
  <si>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</si>
  <si>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</si>
  <si>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</si>
  <si>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</si>
  <si>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</si>
  <si>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</si>
  <si>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</si>
  <si>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</si>
  <si>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</si>
  <si>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</si>
  <si>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</si>
  <si>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</si>
  <si>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</si>
  <si>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</si>
  <si>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</si>
  <si>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</si>
  <si>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</si>
  <si>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</si>
  <si>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</si>
  <si>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</si>
  <si>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</si>
  <si>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</si>
  <si>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</si>
  <si>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</si>
  <si>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</si>
  <si>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</si>
  <si>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</si>
  <si>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</si>
  <si>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</si>
  <si>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</si>
  <si>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</si>
  <si>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</si>
  <si>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</si>
  <si>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</si>
  <si>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</si>
  <si>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</si>
  <si>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</si>
  <si>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</si>
  <si>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</si>
  <si>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</si>
  <si>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</si>
  <si>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</si>
  <si>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</si>
  <si>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</si>
  <si>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</si>
  <si>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</si>
  <si>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</si>
  <si>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</si>
  <si>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</si>
  <si>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</si>
  <si>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</si>
  <si>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</si>
  <si>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</si>
  <si>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</si>
  <si>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</si>
  <si>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</si>
  <si>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</si>
  <si>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</si>
  <si>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</si>
  <si>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</si>
  <si>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</si>
  <si>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</si>
  <si>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</si>
  <si>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</si>
  <si>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</si>
  <si>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</si>
  <si>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</si>
  <si>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</si>
  <si>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</si>
  <si>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</si>
  <si>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</si>
  <si>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</si>
  <si>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</si>
  <si>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</si>
  <si>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</si>
  <si>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</si>
  <si>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</si>
  <si>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</si>
  <si>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</si>
  <si>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</si>
  <si>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</si>
  <si>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</si>
  <si>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</si>
  <si>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</si>
  <si>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</si>
  <si>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</si>
  <si>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</si>
  <si>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</si>
  <si>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</si>
  <si>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</si>
  <si>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</si>
  <si>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</si>
  <si>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</si>
  <si>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</si>
  <si>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</si>
  <si>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</si>
  <si>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</si>
  <si>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</si>
  <si>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</si>
  <si>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</si>
  <si>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</si>
  <si>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</si>
  <si>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</si>
  <si>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</si>
  <si>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</si>
  <si>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</si>
  <si>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</si>
  <si>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</si>
  <si>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</si>
  <si>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</si>
  <si>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</si>
  <si>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</si>
  <si>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</si>
  <si>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</si>
  <si>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</si>
  <si>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</si>
  <si>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</si>
  <si>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</si>
  <si>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</si>
  <si>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</si>
  <si>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</si>
  <si>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</si>
  <si>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</si>
  <si>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</si>
  <si>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</si>
  <si>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</si>
  <si>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</si>
  <si>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</si>
  <si>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</si>
  <si>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</si>
  <si>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</si>
  <si>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</si>
  <si>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</si>
  <si>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</si>
  <si>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</si>
  <si>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</si>
  <si>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</si>
  <si>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</si>
  <si>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</si>
  <si>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</si>
  <si>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</si>
  <si>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</si>
  <si>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</si>
  <si>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</si>
  <si>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</si>
  <si>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</si>
  <si>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</si>
  <si>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</si>
  <si>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</si>
  <si>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</si>
  <si>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</si>
  <si>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</si>
  <si>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</si>
  <si>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</si>
  <si>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</si>
  <si>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</si>
  <si>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</si>
  <si>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</si>
  <si>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</si>
  <si>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</si>
  <si>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</si>
  <si>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</si>
  <si>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</si>
  <si>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</si>
  <si>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</si>
  <si>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</si>
  <si>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</si>
  <si>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</si>
  <si>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</si>
  <si>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</si>
  <si>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</si>
  <si>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</si>
  <si>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</si>
  <si>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</si>
  <si>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</si>
  <si>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</si>
  <si>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</si>
  <si>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</si>
  <si>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</si>
  <si>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</si>
  <si>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</si>
  <si>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Прогноз поступления доходов в бюджет 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</si>
  <si>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</si>
  <si>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</si>
  <si>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</si>
  <si>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</si>
  <si>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</si>
  <si>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</si>
  <si>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</si>
  <si>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</si>
  <si>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</si>
  <si>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</si>
  <si>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</si>
  <si>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</si>
  <si>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</si>
  <si>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</si>
  <si>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</si>
  <si>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</si>
  <si>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</si>
  <si>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</si>
  <si>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Кредиторская задолженность на 01.01.2009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</si>
  <si>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</si>
  <si>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</si>
  <si>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Недоимка по местным налогам на 01.10.2009</t>
  </si>
  <si>
    <t>0</t>
  </si>
  <si>
    <t>Плановые показатели объема капитальных расходов бюджета поселений на 2009 год (ЭК 310) без учета капитальных расходов за счет субвенций и субсидий из бюджета муниципального района</t>
  </si>
  <si>
    <t xml:space="preserve"> Результаты оценки качества управления финансами и платежеспособности поселений Аликовского района  по состоянию на 01.01.2010 г. </t>
  </si>
  <si>
    <t>Кредиторская задолженность на 01.01.2010</t>
  </si>
  <si>
    <t>Недоимка по местным налогам на 01.01.2010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</si>
</sst>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8" sqref="R18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3" t="s">
        <v>218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5" spans="1:19" ht="35.25" customHeight="1">
      <c r="A5" s="186" t="s">
        <v>3</v>
      </c>
      <c r="B5" s="186" t="s">
        <v>102</v>
      </c>
      <c r="C5" s="187" t="s">
        <v>156</v>
      </c>
      <c r="D5" s="187" t="s">
        <v>157</v>
      </c>
      <c r="E5" s="187" t="s">
        <v>158</v>
      </c>
      <c r="F5" s="187" t="s">
        <v>159</v>
      </c>
      <c r="G5" s="187" t="s">
        <v>160</v>
      </c>
      <c r="H5" s="187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7" t="s">
        <v>167</v>
      </c>
      <c r="O5" s="187" t="s">
        <v>168</v>
      </c>
      <c r="P5" s="187" t="s">
        <v>169</v>
      </c>
      <c r="Q5" s="187" t="s">
        <v>170</v>
      </c>
      <c r="R5" s="187" t="s">
        <v>171</v>
      </c>
      <c r="S5" s="188" t="s">
        <v>172</v>
      </c>
    </row>
    <row r="6" spans="1:19" ht="12.75">
      <c r="A6" s="189">
        <v>1</v>
      </c>
      <c r="B6" s="16" t="s">
        <v>174</v>
      </c>
      <c r="C6" s="191">
        <v>0.94</v>
      </c>
      <c r="D6" s="191">
        <v>0.5</v>
      </c>
      <c r="E6" s="191">
        <v>1.412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29">SUM(C6:R6)</f>
        <v>13.452</v>
      </c>
    </row>
    <row r="7" spans="1:19" ht="12.75">
      <c r="A7" s="189">
        <v>2</v>
      </c>
      <c r="B7" s="16" t="s">
        <v>173</v>
      </c>
      <c r="C7" s="191">
        <v>0</v>
      </c>
      <c r="D7" s="191">
        <v>0</v>
      </c>
      <c r="E7" s="191">
        <v>0.659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11.259</v>
      </c>
    </row>
    <row r="8" spans="1:19" ht="12.75">
      <c r="A8" s="189">
        <v>3</v>
      </c>
      <c r="B8" s="16" t="s">
        <v>175</v>
      </c>
      <c r="C8" s="191">
        <v>0</v>
      </c>
      <c r="D8" s="191">
        <v>0</v>
      </c>
      <c r="E8" s="191">
        <v>0.405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0.6</v>
      </c>
      <c r="R8" s="191">
        <v>1</v>
      </c>
      <c r="S8" s="191">
        <f t="shared" si="0"/>
        <v>11.604999999999999</v>
      </c>
    </row>
    <row r="9" spans="1:19" ht="12.75">
      <c r="A9" s="189">
        <v>4</v>
      </c>
      <c r="B9" s="16" t="s">
        <v>176</v>
      </c>
      <c r="C9" s="191">
        <v>0</v>
      </c>
      <c r="D9" s="191">
        <v>0.017</v>
      </c>
      <c r="E9" s="191">
        <v>0.672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0</v>
      </c>
      <c r="S9" s="191">
        <f t="shared" si="0"/>
        <v>10.289</v>
      </c>
    </row>
    <row r="10" spans="1:19" ht="12.75">
      <c r="A10" s="189">
        <v>5</v>
      </c>
      <c r="B10" s="16" t="s">
        <v>177</v>
      </c>
      <c r="C10" s="191">
        <v>0</v>
      </c>
      <c r="D10" s="191">
        <v>0</v>
      </c>
      <c r="E10" s="191">
        <v>0.597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</v>
      </c>
      <c r="R10" s="191">
        <v>1</v>
      </c>
      <c r="S10" s="191">
        <f t="shared" si="0"/>
        <v>11.197</v>
      </c>
    </row>
    <row r="11" spans="1:19" ht="12.75">
      <c r="A11" s="189">
        <v>6</v>
      </c>
      <c r="B11" s="16" t="s">
        <v>178</v>
      </c>
      <c r="C11" s="191">
        <v>0</v>
      </c>
      <c r="D11" s="191">
        <v>0</v>
      </c>
      <c r="E11" s="191">
        <v>0.635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0.264</v>
      </c>
      <c r="R11" s="191">
        <v>1</v>
      </c>
      <c r="S11" s="191">
        <f t="shared" si="0"/>
        <v>11.498999999999999</v>
      </c>
    </row>
    <row r="12" spans="1:19" ht="12.75">
      <c r="A12" s="189">
        <v>7</v>
      </c>
      <c r="B12" s="16" t="s">
        <v>179</v>
      </c>
      <c r="C12" s="191">
        <v>0</v>
      </c>
      <c r="D12" s="191">
        <v>0</v>
      </c>
      <c r="E12" s="191">
        <v>0.644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1.056</v>
      </c>
      <c r="R12" s="191">
        <v>1</v>
      </c>
      <c r="S12" s="191">
        <f t="shared" si="0"/>
        <v>12.3</v>
      </c>
    </row>
    <row r="13" spans="1:19" ht="12.75">
      <c r="A13" s="189">
        <v>8</v>
      </c>
      <c r="B13" s="16" t="s">
        <v>181</v>
      </c>
      <c r="C13" s="191">
        <v>0</v>
      </c>
      <c r="D13" s="191">
        <v>0</v>
      </c>
      <c r="E13" s="191">
        <v>0.644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0.528</v>
      </c>
      <c r="R13" s="191">
        <v>1</v>
      </c>
      <c r="S13" s="191">
        <f t="shared" si="0"/>
        <v>11.772</v>
      </c>
    </row>
    <row r="14" spans="1:19" ht="12.75">
      <c r="A14" s="189">
        <v>9</v>
      </c>
      <c r="B14" s="16" t="s">
        <v>180</v>
      </c>
      <c r="C14" s="191">
        <v>0</v>
      </c>
      <c r="D14" s="191">
        <v>0</v>
      </c>
      <c r="E14" s="191">
        <v>0.402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0.888</v>
      </c>
      <c r="R14" s="191">
        <v>1</v>
      </c>
      <c r="S14" s="191">
        <f t="shared" si="0"/>
        <v>11.889999999999999</v>
      </c>
    </row>
    <row r="15" spans="1:19" ht="12.75">
      <c r="A15" s="189">
        <v>10</v>
      </c>
      <c r="B15" s="16" t="s">
        <v>182</v>
      </c>
      <c r="C15" s="191">
        <v>0</v>
      </c>
      <c r="D15" s="191">
        <v>0</v>
      </c>
      <c r="E15" s="191">
        <v>0.77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</v>
      </c>
      <c r="R15" s="191">
        <v>1</v>
      </c>
      <c r="S15" s="191">
        <f t="shared" si="0"/>
        <v>11.370000000000001</v>
      </c>
    </row>
    <row r="16" spans="1:19" ht="12.75">
      <c r="A16" s="189">
        <v>11</v>
      </c>
      <c r="B16" s="16" t="s">
        <v>183</v>
      </c>
      <c r="C16" s="191">
        <v>0</v>
      </c>
      <c r="D16" s="191">
        <v>0</v>
      </c>
      <c r="E16" s="191">
        <v>0.446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1.272</v>
      </c>
      <c r="R16" s="191">
        <v>1</v>
      </c>
      <c r="S16" s="191">
        <f t="shared" si="0"/>
        <v>12.318</v>
      </c>
    </row>
    <row r="17" spans="1:19" ht="12.75">
      <c r="A17" s="189">
        <v>12</v>
      </c>
      <c r="B17" s="16" t="s">
        <v>184</v>
      </c>
      <c r="C17" s="191">
        <v>0</v>
      </c>
      <c r="D17" s="191">
        <v>0.016</v>
      </c>
      <c r="E17" s="191">
        <v>0.81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1</v>
      </c>
      <c r="S17" s="191">
        <f t="shared" si="0"/>
        <v>11.426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D6" sqref="D6:G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4" t="s">
        <v>146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12" t="s">
        <v>3</v>
      </c>
      <c r="B3" s="210" t="s">
        <v>102</v>
      </c>
      <c r="C3" s="28" t="s">
        <v>123</v>
      </c>
      <c r="D3" s="36" t="s">
        <v>196</v>
      </c>
      <c r="E3" s="36" t="s">
        <v>194</v>
      </c>
      <c r="F3" s="36" t="s">
        <v>195</v>
      </c>
      <c r="G3" s="98" t="s">
        <v>134</v>
      </c>
      <c r="H3" s="5" t="s">
        <v>24</v>
      </c>
      <c r="I3" s="204" t="s">
        <v>4</v>
      </c>
      <c r="J3" s="204" t="s">
        <v>5</v>
      </c>
      <c r="K3" s="5" t="s">
        <v>6</v>
      </c>
    </row>
    <row r="4" spans="1:11" s="10" customFormat="1" ht="37.5" customHeight="1">
      <c r="A4" s="212"/>
      <c r="B4" s="21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5"/>
      <c r="J4" s="205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3">
        <v>10033.8</v>
      </c>
      <c r="E6" s="33">
        <v>1953.6</v>
      </c>
      <c r="F6" s="53">
        <v>3042.9</v>
      </c>
      <c r="G6" s="201">
        <f aca="true" t="shared" si="0" ref="G6:G17">D6-E6-F6</f>
        <v>5037.299999999999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3">
        <v>2289.3</v>
      </c>
      <c r="E7" s="33">
        <v>552.6</v>
      </c>
      <c r="F7" s="53">
        <v>97</v>
      </c>
      <c r="G7" s="121">
        <f t="shared" si="0"/>
        <v>1639.7000000000003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175</v>
      </c>
      <c r="C8" s="12">
        <v>0</v>
      </c>
      <c r="D8" s="53">
        <v>4819.6</v>
      </c>
      <c r="E8" s="33">
        <v>701.8</v>
      </c>
      <c r="F8" s="53">
        <v>778.9</v>
      </c>
      <c r="G8" s="121">
        <f t="shared" si="0"/>
        <v>3338.9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176</v>
      </c>
      <c r="C9" s="12">
        <v>0</v>
      </c>
      <c r="D9" s="53">
        <v>1473.6</v>
      </c>
      <c r="E9" s="33">
        <v>52.6</v>
      </c>
      <c r="F9" s="53">
        <v>76.1</v>
      </c>
      <c r="G9" s="121">
        <f t="shared" si="0"/>
        <v>1344.9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177</v>
      </c>
      <c r="C10" s="12">
        <v>0</v>
      </c>
      <c r="D10" s="53">
        <v>1631</v>
      </c>
      <c r="E10" s="33">
        <v>52.6</v>
      </c>
      <c r="F10" s="53">
        <v>92.7</v>
      </c>
      <c r="G10" s="121">
        <f t="shared" si="0"/>
        <v>1485.7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178</v>
      </c>
      <c r="C11" s="12">
        <v>0</v>
      </c>
      <c r="D11" s="53">
        <v>2209.8</v>
      </c>
      <c r="E11" s="33">
        <v>52.6</v>
      </c>
      <c r="F11" s="53">
        <v>463.1</v>
      </c>
      <c r="G11" s="121">
        <f t="shared" si="0"/>
        <v>1694.1000000000004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179</v>
      </c>
      <c r="C12" s="12">
        <v>0</v>
      </c>
      <c r="D12" s="53">
        <v>2203.3</v>
      </c>
      <c r="E12" s="33">
        <v>107.8</v>
      </c>
      <c r="F12" s="53">
        <v>132.8</v>
      </c>
      <c r="G12" s="121">
        <f t="shared" si="0"/>
        <v>1962.7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181</v>
      </c>
      <c r="C13" s="12">
        <v>0</v>
      </c>
      <c r="D13" s="53">
        <v>4040</v>
      </c>
      <c r="E13" s="33">
        <v>107.8</v>
      </c>
      <c r="F13" s="53">
        <v>686.2</v>
      </c>
      <c r="G13" s="121">
        <f t="shared" si="0"/>
        <v>3246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180</v>
      </c>
      <c r="C14" s="12">
        <v>0</v>
      </c>
      <c r="D14" s="53">
        <v>1517.1</v>
      </c>
      <c r="E14" s="33">
        <v>52.5</v>
      </c>
      <c r="F14" s="53">
        <v>72.4</v>
      </c>
      <c r="G14" s="121">
        <f t="shared" si="0"/>
        <v>1392.1999999999998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182</v>
      </c>
      <c r="C15" s="12">
        <v>0</v>
      </c>
      <c r="D15" s="53">
        <v>3902.6</v>
      </c>
      <c r="E15" s="33">
        <v>107.8</v>
      </c>
      <c r="F15" s="53">
        <v>930.9</v>
      </c>
      <c r="G15" s="121">
        <f t="shared" si="0"/>
        <v>2863.8999999999996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183</v>
      </c>
      <c r="C16" s="12">
        <v>0</v>
      </c>
      <c r="D16" s="53">
        <v>3869.5</v>
      </c>
      <c r="E16" s="33">
        <v>107.8</v>
      </c>
      <c r="F16" s="53">
        <v>841.1</v>
      </c>
      <c r="G16" s="121">
        <f t="shared" si="0"/>
        <v>2920.6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184</v>
      </c>
      <c r="C17" s="12">
        <v>0</v>
      </c>
      <c r="D17" s="53">
        <v>3277.7</v>
      </c>
      <c r="E17" s="33">
        <v>107.8</v>
      </c>
      <c r="F17" s="53">
        <v>168</v>
      </c>
      <c r="G17" s="121">
        <f t="shared" si="0"/>
        <v>3001.8999999999996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10" t="s">
        <v>39</v>
      </c>
      <c r="B30" s="211"/>
      <c r="C30" s="19">
        <f>SUM(C6:C29)</f>
        <v>0</v>
      </c>
      <c r="D30" s="19">
        <f>SUM(D6:D29)</f>
        <v>41267.29999999999</v>
      </c>
      <c r="E30" s="55">
        <f>SUM(E6:E29)</f>
        <v>3957.3000000000006</v>
      </c>
      <c r="F30" s="19">
        <f>SUM(F6:F29)</f>
        <v>7382.099999999999</v>
      </c>
      <c r="G30" s="52">
        <f>SUM(G6:G29)</f>
        <v>29927.9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7" sqref="E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4" t="s">
        <v>147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12" t="s">
        <v>9</v>
      </c>
      <c r="B3" s="210" t="s">
        <v>102</v>
      </c>
      <c r="C3" s="28" t="s">
        <v>124</v>
      </c>
      <c r="D3" s="36" t="s">
        <v>198</v>
      </c>
      <c r="E3" s="36" t="s">
        <v>199</v>
      </c>
      <c r="F3" s="29" t="s">
        <v>125</v>
      </c>
      <c r="G3" s="5" t="s">
        <v>24</v>
      </c>
      <c r="H3" s="204" t="s">
        <v>4</v>
      </c>
      <c r="I3" s="204" t="s">
        <v>5</v>
      </c>
      <c r="J3" s="6" t="s">
        <v>6</v>
      </c>
    </row>
    <row r="4" spans="1:10" s="10" customFormat="1" ht="42.75" customHeight="1">
      <c r="A4" s="212"/>
      <c r="B4" s="21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5"/>
      <c r="I4" s="205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0">
        <v>4058.1</v>
      </c>
      <c r="E6" s="184"/>
      <c r="F6" s="13">
        <f>D6+E6</f>
        <v>4058.1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0">
        <v>220.5</v>
      </c>
      <c r="E7" s="33">
        <v>36</v>
      </c>
      <c r="F7" s="13">
        <f aca="true" t="shared" si="1" ref="F7:F29">D7+E7</f>
        <v>256.5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0">
        <v>519</v>
      </c>
      <c r="E8" s="33">
        <v>48.6</v>
      </c>
      <c r="F8" s="13">
        <f t="shared" si="1"/>
        <v>567.6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0">
        <v>148.9</v>
      </c>
      <c r="E9" s="33">
        <v>12.4</v>
      </c>
      <c r="F9" s="13">
        <f t="shared" si="1"/>
        <v>161.3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0">
        <v>251.3</v>
      </c>
      <c r="E10" s="33">
        <v>14.9</v>
      </c>
      <c r="F10" s="13">
        <f t="shared" si="1"/>
        <v>266.2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0">
        <v>299.9</v>
      </c>
      <c r="E11" s="33">
        <v>71.6</v>
      </c>
      <c r="F11" s="13">
        <f t="shared" si="1"/>
        <v>371.5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0">
        <v>201.5</v>
      </c>
      <c r="E12" s="33">
        <v>73.2</v>
      </c>
      <c r="F12" s="13">
        <f t="shared" si="1"/>
        <v>274.7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0">
        <v>373.5</v>
      </c>
      <c r="E13" s="33">
        <v>18</v>
      </c>
      <c r="F13" s="13">
        <f t="shared" si="1"/>
        <v>391.5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0">
        <v>236.7</v>
      </c>
      <c r="E14" s="33">
        <v>4.5</v>
      </c>
      <c r="F14" s="13">
        <f t="shared" si="1"/>
        <v>241.2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0">
        <v>900.6</v>
      </c>
      <c r="E15" s="33">
        <v>40.5</v>
      </c>
      <c r="F15" s="13">
        <f t="shared" si="1"/>
        <v>941.1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0">
        <v>372.7</v>
      </c>
      <c r="E16" s="33">
        <v>41.5</v>
      </c>
      <c r="F16" s="13">
        <f t="shared" si="1"/>
        <v>414.2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0">
        <v>370</v>
      </c>
      <c r="E17" s="33">
        <v>121.5</v>
      </c>
      <c r="F17" s="13">
        <f t="shared" si="1"/>
        <v>491.5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10" t="s">
        <v>39</v>
      </c>
      <c r="B30" s="211"/>
      <c r="C30" s="19">
        <f>SUM(C6:C29)</f>
        <v>0</v>
      </c>
      <c r="D30" s="19">
        <f>SUM(D6:D29)</f>
        <v>7952.7</v>
      </c>
      <c r="E30" s="19">
        <f>SUM(E6:E29)</f>
        <v>482.7</v>
      </c>
      <c r="F30" s="19">
        <f>SUM(F6:F29)</f>
        <v>8435.400000000001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E4">
      <selection activeCell="H7" sqref="H7:H18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5" t="s">
        <v>148</v>
      </c>
      <c r="D2" s="215"/>
      <c r="E2" s="215"/>
      <c r="F2" s="215"/>
      <c r="G2" s="215"/>
      <c r="H2" s="215"/>
      <c r="I2" s="215"/>
      <c r="J2" s="215"/>
      <c r="K2" s="215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12" t="s">
        <v>9</v>
      </c>
      <c r="B4" s="210" t="s">
        <v>102</v>
      </c>
      <c r="C4" s="5" t="s">
        <v>212</v>
      </c>
      <c r="D4" s="5" t="s">
        <v>219</v>
      </c>
      <c r="E4" s="36" t="s">
        <v>31</v>
      </c>
      <c r="F4" s="36" t="s">
        <v>200</v>
      </c>
      <c r="G4" s="36" t="s">
        <v>201</v>
      </c>
      <c r="H4" s="82" t="s">
        <v>135</v>
      </c>
      <c r="I4" s="36" t="s">
        <v>202</v>
      </c>
      <c r="J4" s="36" t="s">
        <v>203</v>
      </c>
      <c r="K4" s="5" t="s">
        <v>217</v>
      </c>
      <c r="L4" s="6" t="s">
        <v>136</v>
      </c>
      <c r="M4" s="36" t="s">
        <v>196</v>
      </c>
      <c r="N4" s="36" t="s">
        <v>204</v>
      </c>
      <c r="O4" s="36" t="s">
        <v>205</v>
      </c>
      <c r="P4" s="29" t="s">
        <v>149</v>
      </c>
      <c r="Q4" s="5" t="s">
        <v>60</v>
      </c>
      <c r="R4" s="204" t="s">
        <v>4</v>
      </c>
      <c r="S4" s="204" t="s">
        <v>10</v>
      </c>
      <c r="T4" s="6" t="s">
        <v>6</v>
      </c>
    </row>
    <row r="5" spans="1:20" s="10" customFormat="1" ht="45.75" customHeight="1">
      <c r="A5" s="212"/>
      <c r="B5" s="210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3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5"/>
      <c r="S5" s="205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174</v>
      </c>
      <c r="C7" s="60">
        <v>0</v>
      </c>
      <c r="D7" s="60">
        <v>0</v>
      </c>
      <c r="E7" s="33">
        <f>D7-C7</f>
        <v>0</v>
      </c>
      <c r="F7" s="33">
        <v>11983</v>
      </c>
      <c r="G7" s="33">
        <v>5528.8</v>
      </c>
      <c r="H7" s="196">
        <v>6454.2</v>
      </c>
      <c r="I7" s="60">
        <v>3174.5</v>
      </c>
      <c r="J7" s="48">
        <v>1997.5</v>
      </c>
      <c r="K7" s="33">
        <f>I7-J7</f>
        <v>1177</v>
      </c>
      <c r="L7" s="12">
        <f>H7-K7</f>
        <v>5277.2</v>
      </c>
      <c r="M7" s="53">
        <v>10033.8</v>
      </c>
      <c r="N7" s="33">
        <v>1953.6</v>
      </c>
      <c r="O7" s="53">
        <v>3042.9</v>
      </c>
      <c r="P7" s="201">
        <f aca="true" t="shared" si="0" ref="P7:P18">M7-N7-O7</f>
        <v>5037.299999999999</v>
      </c>
      <c r="Q7" s="17">
        <f>L7/P7*100</f>
        <v>104.7624719591845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173</v>
      </c>
      <c r="C8" s="60">
        <v>0</v>
      </c>
      <c r="D8" s="60">
        <v>0</v>
      </c>
      <c r="E8" s="33">
        <f aca="true" t="shared" si="2" ref="E8:E30">D8-C8</f>
        <v>0</v>
      </c>
      <c r="F8" s="33">
        <v>2480.5</v>
      </c>
      <c r="G8" s="33">
        <v>649.7</v>
      </c>
      <c r="H8" s="164">
        <v>1830.8</v>
      </c>
      <c r="I8" s="48">
        <v>549.6</v>
      </c>
      <c r="J8" s="48">
        <v>513.9</v>
      </c>
      <c r="K8" s="33">
        <f aca="true" t="shared" si="3" ref="K8:K30">I8-J8</f>
        <v>35.700000000000045</v>
      </c>
      <c r="L8" s="12">
        <f aca="true" t="shared" si="4" ref="L8:L31">H8-K8</f>
        <v>1795.1</v>
      </c>
      <c r="M8" s="53">
        <v>2289.3</v>
      </c>
      <c r="N8" s="33">
        <v>552.6</v>
      </c>
      <c r="O8" s="53">
        <v>97</v>
      </c>
      <c r="P8" s="121">
        <f t="shared" si="0"/>
        <v>1639.7000000000003</v>
      </c>
      <c r="Q8" s="17">
        <f aca="true" t="shared" si="5" ref="Q8:Q30">L8/P8*100</f>
        <v>109.47734341647859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175</v>
      </c>
      <c r="C9" s="60">
        <v>0</v>
      </c>
      <c r="D9" s="60">
        <v>0</v>
      </c>
      <c r="E9" s="33">
        <f t="shared" si="2"/>
        <v>0</v>
      </c>
      <c r="F9" s="33">
        <v>5061.4</v>
      </c>
      <c r="G9" s="33">
        <v>1640.1</v>
      </c>
      <c r="H9" s="164">
        <v>3421.3</v>
      </c>
      <c r="I9" s="48">
        <v>638.6</v>
      </c>
      <c r="J9" s="48">
        <v>606.9</v>
      </c>
      <c r="K9" s="33">
        <f t="shared" si="3"/>
        <v>31.700000000000045</v>
      </c>
      <c r="L9" s="12">
        <f t="shared" si="4"/>
        <v>3389.6000000000004</v>
      </c>
      <c r="M9" s="53">
        <v>4819.6</v>
      </c>
      <c r="N9" s="33">
        <v>701.8</v>
      </c>
      <c r="O9" s="53">
        <v>778.9</v>
      </c>
      <c r="P9" s="121">
        <f t="shared" si="0"/>
        <v>3338.9</v>
      </c>
      <c r="Q9" s="17">
        <f t="shared" si="5"/>
        <v>101.51846416484472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176</v>
      </c>
      <c r="C10" s="60">
        <v>0</v>
      </c>
      <c r="D10" s="60">
        <v>0</v>
      </c>
      <c r="E10" s="33">
        <f t="shared" si="2"/>
        <v>0</v>
      </c>
      <c r="F10" s="33">
        <v>1731.1</v>
      </c>
      <c r="G10" s="33">
        <v>128.8</v>
      </c>
      <c r="H10" s="164">
        <v>1602.3</v>
      </c>
      <c r="I10" s="48">
        <v>88.1</v>
      </c>
      <c r="J10" s="48">
        <v>2.3</v>
      </c>
      <c r="K10" s="33">
        <f t="shared" si="3"/>
        <v>85.8</v>
      </c>
      <c r="L10" s="12">
        <f t="shared" si="4"/>
        <v>1516.5</v>
      </c>
      <c r="M10" s="53">
        <v>1473.6</v>
      </c>
      <c r="N10" s="33">
        <v>52.6</v>
      </c>
      <c r="O10" s="53">
        <v>76.1</v>
      </c>
      <c r="P10" s="121">
        <f t="shared" si="0"/>
        <v>1344.9</v>
      </c>
      <c r="Q10" s="17">
        <f t="shared" si="5"/>
        <v>112.75931296007138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177</v>
      </c>
      <c r="C11" s="60">
        <v>0</v>
      </c>
      <c r="D11" s="60">
        <v>0</v>
      </c>
      <c r="E11" s="33">
        <f t="shared" si="2"/>
        <v>0</v>
      </c>
      <c r="F11" s="33">
        <v>1710.3</v>
      </c>
      <c r="G11" s="33">
        <v>145.3</v>
      </c>
      <c r="H11" s="164">
        <v>1565</v>
      </c>
      <c r="I11" s="48">
        <v>32.1</v>
      </c>
      <c r="J11" s="48">
        <v>10</v>
      </c>
      <c r="K11" s="33">
        <f t="shared" si="3"/>
        <v>22.1</v>
      </c>
      <c r="L11" s="12">
        <f t="shared" si="4"/>
        <v>1542.9</v>
      </c>
      <c r="M11" s="53">
        <v>1631</v>
      </c>
      <c r="N11" s="33">
        <v>52.6</v>
      </c>
      <c r="O11" s="53">
        <v>92.7</v>
      </c>
      <c r="P11" s="121">
        <f t="shared" si="0"/>
        <v>1485.7</v>
      </c>
      <c r="Q11" s="17">
        <f t="shared" si="5"/>
        <v>103.85003701958672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178</v>
      </c>
      <c r="C12" s="60">
        <v>0</v>
      </c>
      <c r="D12" s="60">
        <v>0</v>
      </c>
      <c r="E12" s="33">
        <f t="shared" si="2"/>
        <v>0</v>
      </c>
      <c r="F12" s="33">
        <v>2294.9</v>
      </c>
      <c r="G12" s="33">
        <v>534.2</v>
      </c>
      <c r="H12" s="164">
        <v>1760.7</v>
      </c>
      <c r="I12" s="48">
        <v>19.9</v>
      </c>
      <c r="J12" s="48">
        <v>4.5</v>
      </c>
      <c r="K12" s="33">
        <f t="shared" si="3"/>
        <v>15.399999999999999</v>
      </c>
      <c r="L12" s="12">
        <f t="shared" si="4"/>
        <v>1745.3</v>
      </c>
      <c r="M12" s="53">
        <v>2209.8</v>
      </c>
      <c r="N12" s="33">
        <v>52.6</v>
      </c>
      <c r="O12" s="53">
        <v>463.1</v>
      </c>
      <c r="P12" s="121">
        <f t="shared" si="0"/>
        <v>1694.1000000000004</v>
      </c>
      <c r="Q12" s="17">
        <f t="shared" si="5"/>
        <v>103.02225370403161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179</v>
      </c>
      <c r="C13" s="60">
        <v>0</v>
      </c>
      <c r="D13" s="60">
        <v>0</v>
      </c>
      <c r="E13" s="33">
        <f t="shared" si="2"/>
        <v>0</v>
      </c>
      <c r="F13" s="33">
        <v>2215.3</v>
      </c>
      <c r="G13" s="33">
        <v>240.5</v>
      </c>
      <c r="H13" s="164">
        <v>1974.8</v>
      </c>
      <c r="I13" s="48">
        <v>20</v>
      </c>
      <c r="J13" s="48">
        <v>20</v>
      </c>
      <c r="K13" s="33">
        <f t="shared" si="3"/>
        <v>0</v>
      </c>
      <c r="L13" s="12">
        <f t="shared" si="4"/>
        <v>1974.8</v>
      </c>
      <c r="M13" s="53">
        <v>2203.3</v>
      </c>
      <c r="N13" s="33">
        <v>107.8</v>
      </c>
      <c r="O13" s="53">
        <v>132.8</v>
      </c>
      <c r="P13" s="121">
        <f t="shared" si="0"/>
        <v>1962.7</v>
      </c>
      <c r="Q13" s="17">
        <f t="shared" si="5"/>
        <v>100.61649768176491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181</v>
      </c>
      <c r="C14" s="60">
        <v>0</v>
      </c>
      <c r="D14" s="60">
        <v>0</v>
      </c>
      <c r="E14" s="33">
        <f t="shared" si="2"/>
        <v>0</v>
      </c>
      <c r="F14" s="33">
        <v>4356.2</v>
      </c>
      <c r="G14" s="33">
        <v>1017.8</v>
      </c>
      <c r="H14" s="164">
        <v>3338.4</v>
      </c>
      <c r="I14" s="48">
        <v>83.2</v>
      </c>
      <c r="J14" s="48">
        <v>18.5</v>
      </c>
      <c r="K14" s="33">
        <f t="shared" si="3"/>
        <v>64.7</v>
      </c>
      <c r="L14" s="12">
        <f t="shared" si="4"/>
        <v>3273.7000000000003</v>
      </c>
      <c r="M14" s="53">
        <v>4040</v>
      </c>
      <c r="N14" s="33">
        <v>107.8</v>
      </c>
      <c r="O14" s="53">
        <v>686.2</v>
      </c>
      <c r="P14" s="121">
        <f t="shared" si="0"/>
        <v>3246</v>
      </c>
      <c r="Q14" s="17">
        <f t="shared" si="5"/>
        <v>100.85335797905115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180</v>
      </c>
      <c r="C15" s="60">
        <v>0</v>
      </c>
      <c r="D15" s="60">
        <v>0</v>
      </c>
      <c r="E15" s="33">
        <f t="shared" si="2"/>
        <v>0</v>
      </c>
      <c r="F15" s="33">
        <v>1535.1</v>
      </c>
      <c r="G15" s="33">
        <v>124.9</v>
      </c>
      <c r="H15" s="164">
        <v>1410.2</v>
      </c>
      <c r="I15" s="48">
        <v>36.7</v>
      </c>
      <c r="J15" s="48">
        <v>12.1</v>
      </c>
      <c r="K15" s="33">
        <f t="shared" si="3"/>
        <v>24.6</v>
      </c>
      <c r="L15" s="12">
        <f t="shared" si="4"/>
        <v>1385.6000000000001</v>
      </c>
      <c r="M15" s="53">
        <v>1517.1</v>
      </c>
      <c r="N15" s="33">
        <v>52.5</v>
      </c>
      <c r="O15" s="53">
        <v>72.4</v>
      </c>
      <c r="P15" s="121">
        <f t="shared" si="0"/>
        <v>1392.1999999999998</v>
      </c>
      <c r="Q15" s="17">
        <f t="shared" si="5"/>
        <v>99.52593018244508</v>
      </c>
      <c r="R15" s="1">
        <v>1</v>
      </c>
      <c r="S15" s="14">
        <v>0.75</v>
      </c>
      <c r="T15" s="14">
        <f t="shared" si="1"/>
        <v>0.75</v>
      </c>
    </row>
    <row r="16" spans="1:20" ht="11.25">
      <c r="A16" s="11">
        <v>10</v>
      </c>
      <c r="B16" s="48" t="s">
        <v>182</v>
      </c>
      <c r="C16" s="60">
        <v>0</v>
      </c>
      <c r="D16" s="60">
        <v>0</v>
      </c>
      <c r="E16" s="33">
        <f t="shared" si="2"/>
        <v>0</v>
      </c>
      <c r="F16" s="33">
        <v>4271.2</v>
      </c>
      <c r="G16" s="33">
        <v>1165.9</v>
      </c>
      <c r="H16" s="164">
        <v>3105.3</v>
      </c>
      <c r="I16" s="48">
        <v>122.5</v>
      </c>
      <c r="J16" s="48">
        <v>8.4</v>
      </c>
      <c r="K16" s="33">
        <f t="shared" si="3"/>
        <v>114.1</v>
      </c>
      <c r="L16" s="12">
        <f t="shared" si="4"/>
        <v>2991.2000000000003</v>
      </c>
      <c r="M16" s="53">
        <v>3902.6</v>
      </c>
      <c r="N16" s="33">
        <v>107.8</v>
      </c>
      <c r="O16" s="53">
        <v>930.9</v>
      </c>
      <c r="P16" s="121">
        <f t="shared" si="0"/>
        <v>2863.8999999999996</v>
      </c>
      <c r="Q16" s="17">
        <f t="shared" si="5"/>
        <v>104.44498760431583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183</v>
      </c>
      <c r="C17" s="60">
        <v>0</v>
      </c>
      <c r="D17" s="60">
        <v>0</v>
      </c>
      <c r="E17" s="33">
        <f t="shared" si="2"/>
        <v>0</v>
      </c>
      <c r="F17" s="33">
        <v>3984.3</v>
      </c>
      <c r="G17" s="33">
        <v>1071.8</v>
      </c>
      <c r="H17" s="164">
        <v>2912.5</v>
      </c>
      <c r="I17" s="48">
        <v>22.5</v>
      </c>
      <c r="J17" s="48">
        <v>9.5</v>
      </c>
      <c r="K17" s="33">
        <f t="shared" si="3"/>
        <v>13</v>
      </c>
      <c r="L17" s="12">
        <f t="shared" si="4"/>
        <v>2899.5</v>
      </c>
      <c r="M17" s="53">
        <v>3869.5</v>
      </c>
      <c r="N17" s="33">
        <v>107.8</v>
      </c>
      <c r="O17" s="53">
        <v>841.1</v>
      </c>
      <c r="P17" s="121">
        <f t="shared" si="0"/>
        <v>2920.6</v>
      </c>
      <c r="Q17" s="17">
        <f t="shared" si="5"/>
        <v>99.27754570978567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184</v>
      </c>
      <c r="C18" s="60">
        <v>0</v>
      </c>
      <c r="D18" s="60">
        <v>0</v>
      </c>
      <c r="E18" s="33">
        <f t="shared" si="2"/>
        <v>0</v>
      </c>
      <c r="F18" s="33">
        <v>3613.3</v>
      </c>
      <c r="G18" s="33">
        <v>275.8</v>
      </c>
      <c r="H18" s="164">
        <v>3337.5</v>
      </c>
      <c r="I18" s="48">
        <v>183.1</v>
      </c>
      <c r="J18" s="48">
        <v>5.2</v>
      </c>
      <c r="K18" s="33">
        <f t="shared" si="3"/>
        <v>177.9</v>
      </c>
      <c r="L18" s="12">
        <f t="shared" si="4"/>
        <v>3159.6</v>
      </c>
      <c r="M18" s="53">
        <v>3277.7</v>
      </c>
      <c r="N18" s="33">
        <v>107.8</v>
      </c>
      <c r="O18" s="53">
        <v>168</v>
      </c>
      <c r="P18" s="121">
        <f t="shared" si="0"/>
        <v>3001.8999999999996</v>
      </c>
      <c r="Q18" s="17">
        <f t="shared" si="5"/>
        <v>105.2533395516173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53"/>
      <c r="H19" s="33"/>
      <c r="I19" s="33"/>
      <c r="J19" s="33"/>
      <c r="K19" s="33">
        <f t="shared" si="3"/>
        <v>0</v>
      </c>
      <c r="L19" s="12">
        <f t="shared" si="4"/>
        <v>0</v>
      </c>
      <c r="M19" s="53"/>
      <c r="N19" s="13"/>
      <c r="O19" s="53"/>
      <c r="P19" s="13">
        <f aca="true" t="shared" si="6" ref="P19:P30">M19-N19-O19</f>
        <v>0</v>
      </c>
      <c r="Q19" s="17" t="e">
        <f t="shared" si="5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53"/>
      <c r="H20" s="33"/>
      <c r="I20" s="33"/>
      <c r="J20" s="33"/>
      <c r="K20" s="33">
        <f t="shared" si="3"/>
        <v>0</v>
      </c>
      <c r="L20" s="12">
        <f t="shared" si="4"/>
        <v>0</v>
      </c>
      <c r="M20" s="53"/>
      <c r="N20" s="13"/>
      <c r="O20" s="53"/>
      <c r="P20" s="13">
        <f t="shared" si="6"/>
        <v>0</v>
      </c>
      <c r="Q20" s="17" t="e">
        <f t="shared" si="5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33"/>
      <c r="I21" s="33"/>
      <c r="J21" s="33"/>
      <c r="K21" s="33">
        <f t="shared" si="3"/>
        <v>0</v>
      </c>
      <c r="L21" s="12">
        <f t="shared" si="4"/>
        <v>0</v>
      </c>
      <c r="M21" s="53"/>
      <c r="N21" s="13"/>
      <c r="O21" s="53"/>
      <c r="P21" s="13">
        <f t="shared" si="6"/>
        <v>0</v>
      </c>
      <c r="Q21" s="17" t="e">
        <f t="shared" si="5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33"/>
      <c r="I22" s="33"/>
      <c r="J22" s="33"/>
      <c r="K22" s="33">
        <f t="shared" si="3"/>
        <v>0</v>
      </c>
      <c r="L22" s="12">
        <f t="shared" si="4"/>
        <v>0</v>
      </c>
      <c r="M22" s="53"/>
      <c r="N22" s="13"/>
      <c r="O22" s="53"/>
      <c r="P22" s="13">
        <f t="shared" si="6"/>
        <v>0</v>
      </c>
      <c r="Q22" s="17" t="e">
        <f t="shared" si="5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33"/>
      <c r="I23" s="33"/>
      <c r="J23" s="33"/>
      <c r="K23" s="33">
        <f t="shared" si="3"/>
        <v>0</v>
      </c>
      <c r="L23" s="12">
        <f t="shared" si="4"/>
        <v>0</v>
      </c>
      <c r="M23" s="53"/>
      <c r="N23" s="13"/>
      <c r="O23" s="53"/>
      <c r="P23" s="13">
        <f t="shared" si="6"/>
        <v>0</v>
      </c>
      <c r="Q23" s="17" t="e">
        <f t="shared" si="5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33"/>
      <c r="I24" s="33"/>
      <c r="J24" s="33"/>
      <c r="K24" s="33">
        <f t="shared" si="3"/>
        <v>0</v>
      </c>
      <c r="L24" s="12">
        <f t="shared" si="4"/>
        <v>0</v>
      </c>
      <c r="M24" s="53"/>
      <c r="N24" s="13"/>
      <c r="O24" s="53"/>
      <c r="P24" s="13">
        <f t="shared" si="6"/>
        <v>0</v>
      </c>
      <c r="Q24" s="17" t="e">
        <f t="shared" si="5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33"/>
      <c r="I25" s="33"/>
      <c r="J25" s="33"/>
      <c r="K25" s="33">
        <f t="shared" si="3"/>
        <v>0</v>
      </c>
      <c r="L25" s="12">
        <f t="shared" si="4"/>
        <v>0</v>
      </c>
      <c r="M25" s="53"/>
      <c r="N25" s="13"/>
      <c r="O25" s="53"/>
      <c r="P25" s="13">
        <f t="shared" si="6"/>
        <v>0</v>
      </c>
      <c r="Q25" s="17" t="e">
        <f t="shared" si="5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33"/>
      <c r="I26" s="33"/>
      <c r="J26" s="33"/>
      <c r="K26" s="33">
        <f t="shared" si="3"/>
        <v>0</v>
      </c>
      <c r="L26" s="12">
        <f t="shared" si="4"/>
        <v>0</v>
      </c>
      <c r="M26" s="53"/>
      <c r="N26" s="13"/>
      <c r="O26" s="53"/>
      <c r="P26" s="13">
        <f t="shared" si="6"/>
        <v>0</v>
      </c>
      <c r="Q26" s="17" t="e">
        <f t="shared" si="5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33"/>
      <c r="I27" s="33"/>
      <c r="J27" s="33"/>
      <c r="K27" s="33">
        <f t="shared" si="3"/>
        <v>0</v>
      </c>
      <c r="L27" s="12">
        <f t="shared" si="4"/>
        <v>0</v>
      </c>
      <c r="M27" s="53"/>
      <c r="N27" s="13"/>
      <c r="O27" s="53"/>
      <c r="P27" s="13">
        <f t="shared" si="6"/>
        <v>0</v>
      </c>
      <c r="Q27" s="17" t="e">
        <f t="shared" si="5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33"/>
      <c r="I28" s="33"/>
      <c r="J28" s="33"/>
      <c r="K28" s="33">
        <f t="shared" si="3"/>
        <v>0</v>
      </c>
      <c r="L28" s="12">
        <f t="shared" si="4"/>
        <v>0</v>
      </c>
      <c r="M28" s="54"/>
      <c r="N28" s="18"/>
      <c r="O28" s="54"/>
      <c r="P28" s="13">
        <f t="shared" si="6"/>
        <v>0</v>
      </c>
      <c r="Q28" s="17" t="e">
        <f t="shared" si="5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33"/>
      <c r="I29" s="33"/>
      <c r="J29" s="33"/>
      <c r="K29" s="33">
        <f t="shared" si="3"/>
        <v>0</v>
      </c>
      <c r="L29" s="12">
        <f t="shared" si="4"/>
        <v>0</v>
      </c>
      <c r="M29" s="54"/>
      <c r="N29" s="18"/>
      <c r="O29" s="54"/>
      <c r="P29" s="13">
        <f t="shared" si="6"/>
        <v>0</v>
      </c>
      <c r="Q29" s="17" t="e">
        <f t="shared" si="5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33"/>
      <c r="I30" s="33"/>
      <c r="J30" s="33"/>
      <c r="K30" s="33">
        <f t="shared" si="3"/>
        <v>0</v>
      </c>
      <c r="L30" s="12">
        <f t="shared" si="4"/>
        <v>0</v>
      </c>
      <c r="M30" s="54"/>
      <c r="N30" s="18"/>
      <c r="O30" s="54"/>
      <c r="P30" s="13">
        <f t="shared" si="6"/>
        <v>0</v>
      </c>
      <c r="Q30" s="17" t="e">
        <f t="shared" si="5"/>
        <v>#DIV/0!</v>
      </c>
      <c r="S30" s="14">
        <v>0.75</v>
      </c>
      <c r="T30" s="14">
        <f t="shared" si="1"/>
        <v>0</v>
      </c>
    </row>
    <row r="31" spans="1:20" ht="11.25">
      <c r="A31" s="210" t="s">
        <v>39</v>
      </c>
      <c r="B31" s="211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45236.600000000006</v>
      </c>
      <c r="G31" s="30">
        <f t="shared" si="7"/>
        <v>12523.599999999999</v>
      </c>
      <c r="H31" s="85">
        <f t="shared" si="7"/>
        <v>32713</v>
      </c>
      <c r="I31" s="30">
        <f t="shared" si="7"/>
        <v>4970.8</v>
      </c>
      <c r="J31" s="30">
        <f t="shared" si="7"/>
        <v>3208.8</v>
      </c>
      <c r="K31" s="30">
        <f t="shared" si="7"/>
        <v>1762</v>
      </c>
      <c r="L31" s="192">
        <f t="shared" si="4"/>
        <v>30951</v>
      </c>
      <c r="M31" s="19">
        <f t="shared" si="7"/>
        <v>41267.29999999999</v>
      </c>
      <c r="N31" s="55">
        <f t="shared" si="7"/>
        <v>3957.3000000000006</v>
      </c>
      <c r="O31" s="19">
        <f t="shared" si="7"/>
        <v>7382.099999999999</v>
      </c>
      <c r="P31" s="52">
        <f t="shared" si="7"/>
        <v>29927.9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3">
      <selection activeCell="F6" sqref="F6:F1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4" t="s">
        <v>137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12" t="s">
        <v>13</v>
      </c>
      <c r="B3" s="210" t="s">
        <v>102</v>
      </c>
      <c r="C3" s="28" t="s">
        <v>138</v>
      </c>
      <c r="D3" s="27"/>
      <c r="E3" s="27"/>
      <c r="F3" s="36" t="s">
        <v>206</v>
      </c>
      <c r="G3" s="36" t="s">
        <v>207</v>
      </c>
      <c r="H3" s="29" t="s">
        <v>150</v>
      </c>
      <c r="I3" s="5" t="s">
        <v>24</v>
      </c>
      <c r="J3" s="204" t="s">
        <v>11</v>
      </c>
      <c r="K3" s="204" t="s">
        <v>12</v>
      </c>
      <c r="L3" s="6" t="s">
        <v>6</v>
      </c>
    </row>
    <row r="4" spans="1:12" s="10" customFormat="1" ht="42.75" customHeight="1">
      <c r="A4" s="212"/>
      <c r="B4" s="21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5"/>
      <c r="K4" s="205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60">
        <v>4058.1</v>
      </c>
      <c r="G6" s="33"/>
      <c r="H6" s="13">
        <f>F6+G6</f>
        <v>4058.1</v>
      </c>
      <c r="I6" s="62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60">
        <v>220.5</v>
      </c>
      <c r="G7" s="33">
        <v>36</v>
      </c>
      <c r="H7" s="13">
        <f aca="true" t="shared" si="1" ref="H7:H29">F7+G7</f>
        <v>256.5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60">
        <v>519</v>
      </c>
      <c r="G8" s="33">
        <v>48.6</v>
      </c>
      <c r="H8" s="13">
        <f t="shared" si="1"/>
        <v>567.6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60">
        <v>148.9</v>
      </c>
      <c r="G9" s="33">
        <v>12.4</v>
      </c>
      <c r="H9" s="13">
        <f t="shared" si="1"/>
        <v>161.3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60">
        <v>251.3</v>
      </c>
      <c r="G10" s="33">
        <v>14.9</v>
      </c>
      <c r="H10" s="13">
        <f t="shared" si="1"/>
        <v>266.2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60">
        <v>299.9</v>
      </c>
      <c r="G11" s="33">
        <v>71.6</v>
      </c>
      <c r="H11" s="13">
        <f t="shared" si="1"/>
        <v>371.5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60">
        <v>201.5</v>
      </c>
      <c r="G12" s="33">
        <v>73.2</v>
      </c>
      <c r="H12" s="13">
        <f t="shared" si="1"/>
        <v>274.7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60">
        <v>373.5</v>
      </c>
      <c r="G13" s="33">
        <v>18</v>
      </c>
      <c r="H13" s="13">
        <f t="shared" si="1"/>
        <v>391.5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0.1</v>
      </c>
      <c r="D14" s="13"/>
      <c r="E14" s="13"/>
      <c r="F14" s="60">
        <v>236.7</v>
      </c>
      <c r="G14" s="33">
        <v>4.5</v>
      </c>
      <c r="H14" s="13">
        <f t="shared" si="1"/>
        <v>241.2</v>
      </c>
      <c r="I14" s="17">
        <f t="shared" si="2"/>
        <v>0.04145936981757878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3">
        <v>16.7</v>
      </c>
      <c r="D15" s="13"/>
      <c r="E15" s="13"/>
      <c r="F15" s="60">
        <v>900.6</v>
      </c>
      <c r="G15" s="33">
        <v>40.5</v>
      </c>
      <c r="H15" s="13">
        <f t="shared" si="1"/>
        <v>941.1</v>
      </c>
      <c r="I15" s="17">
        <f t="shared" si="2"/>
        <v>1.7745191796833493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60">
        <v>372.7</v>
      </c>
      <c r="G16" s="33">
        <v>41.5</v>
      </c>
      <c r="H16" s="13">
        <f t="shared" si="1"/>
        <v>414.2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60">
        <v>370</v>
      </c>
      <c r="G17" s="33">
        <v>121.5</v>
      </c>
      <c r="H17" s="13">
        <f t="shared" si="1"/>
        <v>491.5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10" t="s">
        <v>39</v>
      </c>
      <c r="B30" s="211"/>
      <c r="C30" s="19">
        <f aca="true" t="shared" si="3" ref="C30:H30">SUM(C6:C29)</f>
        <v>16.8</v>
      </c>
      <c r="D30" s="19">
        <f t="shared" si="3"/>
        <v>0</v>
      </c>
      <c r="E30" s="19">
        <f t="shared" si="3"/>
        <v>0</v>
      </c>
      <c r="F30" s="32">
        <f t="shared" si="3"/>
        <v>7952.7</v>
      </c>
      <c r="G30" s="19">
        <f t="shared" si="3"/>
        <v>482.7</v>
      </c>
      <c r="H30" s="52">
        <f t="shared" si="3"/>
        <v>8435.400000000001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7" sqref="G27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18" t="s">
        <v>151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1" t="s">
        <v>14</v>
      </c>
      <c r="B3" s="210" t="s">
        <v>102</v>
      </c>
      <c r="C3" s="67" t="s">
        <v>36</v>
      </c>
      <c r="D3" s="68"/>
      <c r="E3" s="68"/>
      <c r="F3" s="56" t="s">
        <v>198</v>
      </c>
      <c r="G3" s="56" t="s">
        <v>207</v>
      </c>
      <c r="H3" s="69" t="s">
        <v>139</v>
      </c>
      <c r="I3" s="56" t="s">
        <v>24</v>
      </c>
      <c r="J3" s="216" t="s">
        <v>11</v>
      </c>
      <c r="K3" s="216" t="s">
        <v>5</v>
      </c>
      <c r="L3" s="70" t="s">
        <v>6</v>
      </c>
    </row>
    <row r="4" spans="1:12" ht="42.75" customHeight="1">
      <c r="A4" s="221"/>
      <c r="B4" s="210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7"/>
      <c r="K4" s="217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174</v>
      </c>
      <c r="C6" s="12">
        <v>0</v>
      </c>
      <c r="D6" s="13"/>
      <c r="E6" s="13"/>
      <c r="F6" s="60">
        <v>4058.1</v>
      </c>
      <c r="G6" s="184"/>
      <c r="H6" s="184">
        <f>F6+G6</f>
        <v>4058.1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173</v>
      </c>
      <c r="C7" s="12">
        <v>0</v>
      </c>
      <c r="D7" s="13"/>
      <c r="E7" s="13"/>
      <c r="F7" s="60">
        <v>220.5</v>
      </c>
      <c r="G7" s="33">
        <v>36</v>
      </c>
      <c r="H7" s="33">
        <f aca="true" t="shared" si="1" ref="H7:H29">F7+G7</f>
        <v>256.5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175</v>
      </c>
      <c r="C8" s="12">
        <v>0</v>
      </c>
      <c r="D8" s="13"/>
      <c r="E8" s="13"/>
      <c r="F8" s="60">
        <v>519</v>
      </c>
      <c r="G8" s="33">
        <v>48.6</v>
      </c>
      <c r="H8" s="33">
        <f t="shared" si="1"/>
        <v>567.6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176</v>
      </c>
      <c r="C9" s="12">
        <v>0</v>
      </c>
      <c r="D9" s="13"/>
      <c r="E9" s="13"/>
      <c r="F9" s="60">
        <v>148.9</v>
      </c>
      <c r="G9" s="33">
        <v>12.4</v>
      </c>
      <c r="H9" s="33">
        <f t="shared" si="1"/>
        <v>161.3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177</v>
      </c>
      <c r="C10" s="12">
        <v>0</v>
      </c>
      <c r="D10" s="13"/>
      <c r="E10" s="13"/>
      <c r="F10" s="60">
        <v>251.3</v>
      </c>
      <c r="G10" s="33">
        <v>14.9</v>
      </c>
      <c r="H10" s="33">
        <f t="shared" si="1"/>
        <v>266.2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178</v>
      </c>
      <c r="C11" s="12">
        <v>0</v>
      </c>
      <c r="D11" s="13"/>
      <c r="E11" s="13"/>
      <c r="F11" s="60">
        <v>299.9</v>
      </c>
      <c r="G11" s="33">
        <v>71.6</v>
      </c>
      <c r="H11" s="33">
        <f t="shared" si="1"/>
        <v>371.5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179</v>
      </c>
      <c r="C12" s="12">
        <v>0</v>
      </c>
      <c r="D12" s="13"/>
      <c r="E12" s="13"/>
      <c r="F12" s="60">
        <v>201.5</v>
      </c>
      <c r="G12" s="33">
        <v>73.2</v>
      </c>
      <c r="H12" s="33">
        <f t="shared" si="1"/>
        <v>274.7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181</v>
      </c>
      <c r="C13" s="12">
        <v>0</v>
      </c>
      <c r="D13" s="13"/>
      <c r="E13" s="13"/>
      <c r="F13" s="60">
        <v>373.5</v>
      </c>
      <c r="G13" s="33">
        <v>18</v>
      </c>
      <c r="H13" s="33">
        <f t="shared" si="1"/>
        <v>391.5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180</v>
      </c>
      <c r="C14" s="12">
        <v>0</v>
      </c>
      <c r="D14" s="13"/>
      <c r="E14" s="13"/>
      <c r="F14" s="60">
        <v>236.7</v>
      </c>
      <c r="G14" s="33">
        <v>4.5</v>
      </c>
      <c r="H14" s="33">
        <f t="shared" si="1"/>
        <v>241.2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182</v>
      </c>
      <c r="C15" s="12">
        <v>0</v>
      </c>
      <c r="D15" s="13"/>
      <c r="E15" s="13"/>
      <c r="F15" s="60">
        <v>900.6</v>
      </c>
      <c r="G15" s="33">
        <v>40.5</v>
      </c>
      <c r="H15" s="33">
        <f t="shared" si="1"/>
        <v>941.1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183</v>
      </c>
      <c r="C16" s="12">
        <v>0</v>
      </c>
      <c r="D16" s="13"/>
      <c r="E16" s="13"/>
      <c r="F16" s="60">
        <v>372.7</v>
      </c>
      <c r="G16" s="33">
        <v>41.5</v>
      </c>
      <c r="H16" s="33">
        <f t="shared" si="1"/>
        <v>414.2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184</v>
      </c>
      <c r="C17" s="12">
        <v>0</v>
      </c>
      <c r="D17" s="13"/>
      <c r="E17" s="13"/>
      <c r="F17" s="60">
        <v>370</v>
      </c>
      <c r="G17" s="33">
        <v>121.5</v>
      </c>
      <c r="H17" s="33">
        <f t="shared" si="1"/>
        <v>491.5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19" t="s">
        <v>39</v>
      </c>
      <c r="B30" s="220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7952.7</v>
      </c>
      <c r="G30" s="19">
        <f t="shared" si="3"/>
        <v>482.7</v>
      </c>
      <c r="H30" s="19">
        <f t="shared" si="3"/>
        <v>8435.400000000001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19" sqref="H19:H29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4" t="s">
        <v>152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12" t="s">
        <v>14</v>
      </c>
      <c r="B3" s="210" t="s">
        <v>102</v>
      </c>
      <c r="C3" s="6" t="s">
        <v>140</v>
      </c>
      <c r="D3" s="27"/>
      <c r="E3" s="27"/>
      <c r="F3" s="36" t="s">
        <v>200</v>
      </c>
      <c r="G3" s="36" t="s">
        <v>208</v>
      </c>
      <c r="H3" s="29" t="s">
        <v>141</v>
      </c>
      <c r="I3" s="5" t="s">
        <v>41</v>
      </c>
      <c r="J3" s="204" t="s">
        <v>15</v>
      </c>
      <c r="K3" s="204" t="s">
        <v>16</v>
      </c>
      <c r="L3" s="6" t="s">
        <v>6</v>
      </c>
    </row>
    <row r="4" spans="1:12" s="10" customFormat="1" ht="42.75" customHeight="1">
      <c r="A4" s="212"/>
      <c r="B4" s="210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5"/>
      <c r="K4" s="205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11983</v>
      </c>
      <c r="G6" s="33">
        <v>5528.8</v>
      </c>
      <c r="H6" s="196">
        <v>6454.2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2480.5</v>
      </c>
      <c r="G7" s="33">
        <v>649.7</v>
      </c>
      <c r="H7" s="164">
        <v>1830.8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5061.4</v>
      </c>
      <c r="G8" s="33">
        <v>1640.1</v>
      </c>
      <c r="H8" s="164">
        <v>3421.3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1731.1</v>
      </c>
      <c r="G9" s="33">
        <v>128.8</v>
      </c>
      <c r="H9" s="164">
        <v>1602.3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1710.3</v>
      </c>
      <c r="G10" s="33">
        <v>145.3</v>
      </c>
      <c r="H10" s="164">
        <v>1565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2294.9</v>
      </c>
      <c r="G11" s="33">
        <v>534.2</v>
      </c>
      <c r="H11" s="164">
        <v>1760.7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2215.3</v>
      </c>
      <c r="G12" s="33">
        <v>240.5</v>
      </c>
      <c r="H12" s="164">
        <v>1974.8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4356.2</v>
      </c>
      <c r="G13" s="33">
        <v>1017.8</v>
      </c>
      <c r="H13" s="164">
        <v>3338.4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1535.1</v>
      </c>
      <c r="G14" s="33">
        <v>124.9</v>
      </c>
      <c r="H14" s="164">
        <v>1410.2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4271.2</v>
      </c>
      <c r="G15" s="33">
        <v>1165.9</v>
      </c>
      <c r="H15" s="164">
        <v>3105.3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3984.3</v>
      </c>
      <c r="G16" s="33">
        <v>1071.8</v>
      </c>
      <c r="H16" s="164">
        <v>2912.5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3613.3</v>
      </c>
      <c r="G17" s="33">
        <v>275.8</v>
      </c>
      <c r="H17" s="164">
        <v>3337.5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10" t="s">
        <v>39</v>
      </c>
      <c r="B30" s="211"/>
      <c r="C30" s="19">
        <f aca="true" t="shared" si="2" ref="C30:H30">SUM(C6:C29)</f>
        <v>0</v>
      </c>
      <c r="D30" s="19">
        <f t="shared" si="2"/>
        <v>0</v>
      </c>
      <c r="E30" s="32">
        <f t="shared" si="2"/>
        <v>0</v>
      </c>
      <c r="F30" s="30">
        <f t="shared" si="2"/>
        <v>45236.600000000006</v>
      </c>
      <c r="G30" s="30">
        <f t="shared" si="2"/>
        <v>12523.599999999999</v>
      </c>
      <c r="H30" s="19">
        <f t="shared" si="2"/>
        <v>32713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J4">
      <pane xSplit="14865" topLeftCell="R10" activePane="topLeft" state="split"/>
      <selection pane="topLeft" activeCell="P17" sqref="P17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4" t="s">
        <v>153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12" t="s">
        <v>3</v>
      </c>
      <c r="B3" s="210" t="s">
        <v>102</v>
      </c>
      <c r="C3" s="36" t="s">
        <v>209</v>
      </c>
      <c r="D3" s="36" t="s">
        <v>210</v>
      </c>
      <c r="E3" s="36" t="s">
        <v>211</v>
      </c>
      <c r="F3" s="29" t="s">
        <v>1</v>
      </c>
      <c r="G3" s="27"/>
      <c r="H3" s="27"/>
      <c r="I3" s="5" t="s">
        <v>212</v>
      </c>
      <c r="J3" s="5" t="s">
        <v>219</v>
      </c>
      <c r="K3" s="36" t="s">
        <v>31</v>
      </c>
      <c r="L3" s="36" t="s">
        <v>200</v>
      </c>
      <c r="M3" s="36" t="s">
        <v>213</v>
      </c>
      <c r="N3" s="29" t="s">
        <v>2</v>
      </c>
      <c r="O3" s="5" t="s">
        <v>45</v>
      </c>
      <c r="P3" s="204" t="s">
        <v>17</v>
      </c>
      <c r="Q3" s="204" t="s">
        <v>18</v>
      </c>
      <c r="R3" s="6" t="s">
        <v>6</v>
      </c>
    </row>
    <row r="4" spans="1:18" s="10" customFormat="1" ht="69.75" customHeight="1">
      <c r="A4" s="212"/>
      <c r="B4" s="21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5"/>
      <c r="Q4" s="205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3">
        <v>10033.8</v>
      </c>
      <c r="D6" s="33">
        <v>1953.6</v>
      </c>
      <c r="E6" s="53">
        <v>3042.9</v>
      </c>
      <c r="F6" s="201">
        <f aca="true" t="shared" si="0" ref="F6:F17">C6-D6-E6</f>
        <v>5037.299999999999</v>
      </c>
      <c r="G6" s="13"/>
      <c r="H6" s="13"/>
      <c r="I6" s="60">
        <v>0</v>
      </c>
      <c r="J6" s="60">
        <v>0</v>
      </c>
      <c r="K6" s="33">
        <f>J6-I6</f>
        <v>0</v>
      </c>
      <c r="L6" s="33">
        <v>11983</v>
      </c>
      <c r="M6" s="33">
        <v>5528.8</v>
      </c>
      <c r="N6" s="196">
        <v>6454.2</v>
      </c>
      <c r="O6" s="17">
        <f>(F6-N6)/F6*100</f>
        <v>-28.128163897325965</v>
      </c>
      <c r="P6" s="200">
        <v>0</v>
      </c>
      <c r="Q6" s="14">
        <v>1.2</v>
      </c>
      <c r="R6" s="14">
        <v>0</v>
      </c>
    </row>
    <row r="7" spans="1:18" ht="11.25">
      <c r="A7" s="11">
        <v>2</v>
      </c>
      <c r="B7" s="16" t="s">
        <v>173</v>
      </c>
      <c r="C7" s="53">
        <v>2289.3</v>
      </c>
      <c r="D7" s="33">
        <v>552.6</v>
      </c>
      <c r="E7" s="53">
        <v>97</v>
      </c>
      <c r="F7" s="121">
        <f t="shared" si="0"/>
        <v>1639.7000000000003</v>
      </c>
      <c r="G7" s="13"/>
      <c r="H7" s="13"/>
      <c r="I7" s="60">
        <v>0</v>
      </c>
      <c r="J7" s="60">
        <v>0</v>
      </c>
      <c r="K7" s="33">
        <f aca="true" t="shared" si="1" ref="K7:K29">J7-I7</f>
        <v>0</v>
      </c>
      <c r="L7" s="33">
        <v>2480.5</v>
      </c>
      <c r="M7" s="33">
        <v>649.7</v>
      </c>
      <c r="N7" s="164">
        <v>1830.8</v>
      </c>
      <c r="O7" s="17">
        <f aca="true" t="shared" si="2" ref="O7:O29">(F7-N7)/F7*100</f>
        <v>-11.65457095810207</v>
      </c>
      <c r="P7" s="200">
        <v>0</v>
      </c>
      <c r="Q7" s="14">
        <v>1.2</v>
      </c>
      <c r="R7" s="14">
        <v>0</v>
      </c>
    </row>
    <row r="8" spans="1:18" ht="11.25">
      <c r="A8" s="11">
        <v>3</v>
      </c>
      <c r="B8" s="16" t="s">
        <v>175</v>
      </c>
      <c r="C8" s="53">
        <v>4819.6</v>
      </c>
      <c r="D8" s="33">
        <v>701.8</v>
      </c>
      <c r="E8" s="53">
        <v>778.9</v>
      </c>
      <c r="F8" s="121">
        <f t="shared" si="0"/>
        <v>3338.9</v>
      </c>
      <c r="G8" s="13"/>
      <c r="H8" s="13"/>
      <c r="I8" s="60">
        <v>0</v>
      </c>
      <c r="J8" s="60">
        <v>0</v>
      </c>
      <c r="K8" s="33">
        <f t="shared" si="1"/>
        <v>0</v>
      </c>
      <c r="L8" s="33">
        <v>5061.4</v>
      </c>
      <c r="M8" s="33">
        <v>1640.1</v>
      </c>
      <c r="N8" s="164">
        <v>3421.3</v>
      </c>
      <c r="O8" s="17">
        <f t="shared" si="2"/>
        <v>-2.467878642666749</v>
      </c>
      <c r="P8" s="200">
        <v>0.5</v>
      </c>
      <c r="Q8" s="14">
        <v>1.2</v>
      </c>
      <c r="R8" s="14">
        <v>0.6</v>
      </c>
    </row>
    <row r="9" spans="1:18" ht="11.25">
      <c r="A9" s="11">
        <v>4</v>
      </c>
      <c r="B9" s="16" t="s">
        <v>176</v>
      </c>
      <c r="C9" s="53">
        <v>1473.6</v>
      </c>
      <c r="D9" s="33">
        <v>52.6</v>
      </c>
      <c r="E9" s="53">
        <v>76.1</v>
      </c>
      <c r="F9" s="121">
        <f t="shared" si="0"/>
        <v>1344.9</v>
      </c>
      <c r="G9" s="13"/>
      <c r="H9" s="13"/>
      <c r="I9" s="60">
        <v>0</v>
      </c>
      <c r="J9" s="60">
        <v>0</v>
      </c>
      <c r="K9" s="33">
        <f t="shared" si="1"/>
        <v>0</v>
      </c>
      <c r="L9" s="33">
        <v>1731.1</v>
      </c>
      <c r="M9" s="33">
        <v>128.8</v>
      </c>
      <c r="N9" s="164">
        <v>1602.3</v>
      </c>
      <c r="O9" s="17">
        <f t="shared" si="2"/>
        <v>-19.138969440107058</v>
      </c>
      <c r="P9" s="200">
        <v>0</v>
      </c>
      <c r="Q9" s="14">
        <v>1.2</v>
      </c>
      <c r="R9" s="14">
        <v>0</v>
      </c>
    </row>
    <row r="10" spans="1:18" ht="11.25">
      <c r="A10" s="11">
        <v>5</v>
      </c>
      <c r="B10" s="16" t="s">
        <v>177</v>
      </c>
      <c r="C10" s="53">
        <v>1631</v>
      </c>
      <c r="D10" s="33">
        <v>52.6</v>
      </c>
      <c r="E10" s="53">
        <v>92.7</v>
      </c>
      <c r="F10" s="121">
        <f t="shared" si="0"/>
        <v>1485.7</v>
      </c>
      <c r="G10" s="13"/>
      <c r="H10" s="13"/>
      <c r="I10" s="60">
        <v>0</v>
      </c>
      <c r="J10" s="60">
        <v>0</v>
      </c>
      <c r="K10" s="33">
        <f t="shared" si="1"/>
        <v>0</v>
      </c>
      <c r="L10" s="33">
        <v>1710.3</v>
      </c>
      <c r="M10" s="33">
        <v>145.3</v>
      </c>
      <c r="N10" s="164">
        <v>1565</v>
      </c>
      <c r="O10" s="17">
        <f t="shared" si="2"/>
        <v>-5.337551322608868</v>
      </c>
      <c r="P10" s="200">
        <v>0</v>
      </c>
      <c r="Q10" s="14">
        <v>1.2</v>
      </c>
      <c r="R10" s="14">
        <f aca="true" t="shared" si="3" ref="R10:R29">P10*Q10</f>
        <v>0</v>
      </c>
    </row>
    <row r="11" spans="1:18" ht="11.25">
      <c r="A11" s="11">
        <v>6</v>
      </c>
      <c r="B11" s="16" t="s">
        <v>178</v>
      </c>
      <c r="C11" s="53">
        <v>2209.8</v>
      </c>
      <c r="D11" s="33">
        <v>52.6</v>
      </c>
      <c r="E11" s="53">
        <v>463.1</v>
      </c>
      <c r="F11" s="121">
        <f t="shared" si="0"/>
        <v>1694.1000000000004</v>
      </c>
      <c r="G11" s="13"/>
      <c r="H11" s="13"/>
      <c r="I11" s="60">
        <v>0</v>
      </c>
      <c r="J11" s="60">
        <v>0</v>
      </c>
      <c r="K11" s="33">
        <f t="shared" si="1"/>
        <v>0</v>
      </c>
      <c r="L11" s="33">
        <v>2294.9</v>
      </c>
      <c r="M11" s="33">
        <v>534.2</v>
      </c>
      <c r="N11" s="164">
        <v>1760.7</v>
      </c>
      <c r="O11" s="17">
        <f t="shared" si="2"/>
        <v>-3.931290950947386</v>
      </c>
      <c r="P11" s="200">
        <v>0.22</v>
      </c>
      <c r="Q11" s="14">
        <v>1.2</v>
      </c>
      <c r="R11" s="14">
        <v>0.264</v>
      </c>
    </row>
    <row r="12" spans="1:18" ht="11.25">
      <c r="A12" s="11">
        <v>7</v>
      </c>
      <c r="B12" s="16" t="s">
        <v>179</v>
      </c>
      <c r="C12" s="53">
        <v>2203.3</v>
      </c>
      <c r="D12" s="33">
        <v>107.8</v>
      </c>
      <c r="E12" s="53">
        <v>132.8</v>
      </c>
      <c r="F12" s="121">
        <f t="shared" si="0"/>
        <v>1962.7</v>
      </c>
      <c r="G12" s="13"/>
      <c r="H12" s="13"/>
      <c r="I12" s="60">
        <v>0</v>
      </c>
      <c r="J12" s="60">
        <v>0</v>
      </c>
      <c r="K12" s="33">
        <f t="shared" si="1"/>
        <v>0</v>
      </c>
      <c r="L12" s="33">
        <v>2215.3</v>
      </c>
      <c r="M12" s="33">
        <v>240.5</v>
      </c>
      <c r="N12" s="164">
        <v>1974.8</v>
      </c>
      <c r="O12" s="17">
        <f t="shared" si="2"/>
        <v>-0.616497681764911</v>
      </c>
      <c r="P12" s="200">
        <v>0.88</v>
      </c>
      <c r="Q12" s="14">
        <v>1.2</v>
      </c>
      <c r="R12" s="14">
        <v>1.056</v>
      </c>
    </row>
    <row r="13" spans="1:18" ht="11.25">
      <c r="A13" s="11">
        <v>8</v>
      </c>
      <c r="B13" s="16" t="s">
        <v>181</v>
      </c>
      <c r="C13" s="53">
        <v>4040</v>
      </c>
      <c r="D13" s="33">
        <v>107.8</v>
      </c>
      <c r="E13" s="53">
        <v>686.2</v>
      </c>
      <c r="F13" s="121">
        <f t="shared" si="0"/>
        <v>3246</v>
      </c>
      <c r="G13" s="13"/>
      <c r="H13" s="13"/>
      <c r="I13" s="60">
        <v>0</v>
      </c>
      <c r="J13" s="60">
        <v>0</v>
      </c>
      <c r="K13" s="33">
        <f t="shared" si="1"/>
        <v>0</v>
      </c>
      <c r="L13" s="33">
        <v>4356.2</v>
      </c>
      <c r="M13" s="33">
        <v>1017.8</v>
      </c>
      <c r="N13" s="164">
        <v>3338.4</v>
      </c>
      <c r="O13" s="17">
        <f t="shared" si="2"/>
        <v>-2.8465804066543465</v>
      </c>
      <c r="P13" s="200">
        <v>0.44</v>
      </c>
      <c r="Q13" s="14">
        <v>1.2</v>
      </c>
      <c r="R13" s="14">
        <v>0.528</v>
      </c>
    </row>
    <row r="14" spans="1:18" ht="11.25">
      <c r="A14" s="11">
        <v>9</v>
      </c>
      <c r="B14" s="16" t="s">
        <v>180</v>
      </c>
      <c r="C14" s="53">
        <v>1517.1</v>
      </c>
      <c r="D14" s="33">
        <v>52.5</v>
      </c>
      <c r="E14" s="53">
        <v>72.4</v>
      </c>
      <c r="F14" s="121">
        <f t="shared" si="0"/>
        <v>1392.1999999999998</v>
      </c>
      <c r="G14" s="13"/>
      <c r="H14" s="13"/>
      <c r="I14" s="60">
        <v>0</v>
      </c>
      <c r="J14" s="60">
        <v>0</v>
      </c>
      <c r="K14" s="33">
        <f t="shared" si="1"/>
        <v>0</v>
      </c>
      <c r="L14" s="33">
        <v>1535.1</v>
      </c>
      <c r="M14" s="33">
        <v>124.9</v>
      </c>
      <c r="N14" s="164">
        <v>1410.2</v>
      </c>
      <c r="O14" s="17">
        <f t="shared" si="2"/>
        <v>-1.2929176842407863</v>
      </c>
      <c r="P14" s="200">
        <v>0.74</v>
      </c>
      <c r="Q14" s="14">
        <v>1.2</v>
      </c>
      <c r="R14" s="14">
        <v>0.888</v>
      </c>
    </row>
    <row r="15" spans="1:18" ht="11.25">
      <c r="A15" s="11">
        <v>10</v>
      </c>
      <c r="B15" s="16" t="s">
        <v>182</v>
      </c>
      <c r="C15" s="53">
        <v>3902.6</v>
      </c>
      <c r="D15" s="33">
        <v>107.8</v>
      </c>
      <c r="E15" s="53">
        <v>930.9</v>
      </c>
      <c r="F15" s="121">
        <f t="shared" si="0"/>
        <v>2863.8999999999996</v>
      </c>
      <c r="G15" s="13"/>
      <c r="H15" s="13"/>
      <c r="I15" s="60">
        <v>0</v>
      </c>
      <c r="J15" s="60">
        <v>0</v>
      </c>
      <c r="K15" s="33">
        <f t="shared" si="1"/>
        <v>0</v>
      </c>
      <c r="L15" s="33">
        <v>4271.2</v>
      </c>
      <c r="M15" s="33">
        <v>1165.9</v>
      </c>
      <c r="N15" s="164">
        <v>3105.3</v>
      </c>
      <c r="O15" s="17">
        <f t="shared" si="2"/>
        <v>-8.429065260658563</v>
      </c>
      <c r="P15" s="200">
        <v>0</v>
      </c>
      <c r="Q15" s="14">
        <v>1.2</v>
      </c>
      <c r="R15" s="14">
        <v>0</v>
      </c>
    </row>
    <row r="16" spans="1:18" ht="11.25">
      <c r="A16" s="11">
        <v>11</v>
      </c>
      <c r="B16" s="16" t="s">
        <v>183</v>
      </c>
      <c r="C16" s="53">
        <v>3869.5</v>
      </c>
      <c r="D16" s="33">
        <v>107.8</v>
      </c>
      <c r="E16" s="53">
        <v>841.1</v>
      </c>
      <c r="F16" s="121">
        <f t="shared" si="0"/>
        <v>2920.6</v>
      </c>
      <c r="G16" s="13"/>
      <c r="H16" s="13"/>
      <c r="I16" s="60">
        <v>0</v>
      </c>
      <c r="J16" s="60">
        <v>0</v>
      </c>
      <c r="K16" s="33">
        <f t="shared" si="1"/>
        <v>0</v>
      </c>
      <c r="L16" s="33">
        <v>3984.3</v>
      </c>
      <c r="M16" s="33">
        <v>1071.8</v>
      </c>
      <c r="N16" s="164">
        <v>2912.5</v>
      </c>
      <c r="O16" s="17">
        <f t="shared" si="2"/>
        <v>0.2773402725467339</v>
      </c>
      <c r="P16" s="200">
        <v>1.06</v>
      </c>
      <c r="Q16" s="14">
        <v>1.2</v>
      </c>
      <c r="R16" s="14">
        <v>1.272</v>
      </c>
    </row>
    <row r="17" spans="1:18" ht="11.25">
      <c r="A17" s="11">
        <v>12</v>
      </c>
      <c r="B17" s="16" t="s">
        <v>184</v>
      </c>
      <c r="C17" s="53">
        <v>3277.7</v>
      </c>
      <c r="D17" s="33">
        <v>107.8</v>
      </c>
      <c r="E17" s="53">
        <v>168</v>
      </c>
      <c r="F17" s="121">
        <f t="shared" si="0"/>
        <v>3001.8999999999996</v>
      </c>
      <c r="G17" s="13"/>
      <c r="H17" s="13"/>
      <c r="I17" s="60">
        <v>0</v>
      </c>
      <c r="J17" s="60">
        <v>0</v>
      </c>
      <c r="K17" s="33">
        <f t="shared" si="1"/>
        <v>0</v>
      </c>
      <c r="L17" s="33">
        <v>3613.3</v>
      </c>
      <c r="M17" s="33">
        <v>275.8</v>
      </c>
      <c r="N17" s="164">
        <v>3337.5</v>
      </c>
      <c r="O17" s="17">
        <f t="shared" si="2"/>
        <v>-11.179586262034057</v>
      </c>
      <c r="P17" s="200">
        <v>0</v>
      </c>
      <c r="Q17" s="14">
        <v>1.2</v>
      </c>
      <c r="R17" s="14">
        <v>0</v>
      </c>
    </row>
    <row r="18" spans="1:18" ht="11.25">
      <c r="A18" s="11">
        <v>13</v>
      </c>
      <c r="B18" s="16"/>
      <c r="C18" s="53"/>
      <c r="D18" s="13"/>
      <c r="E18" s="53"/>
      <c r="F18" s="53"/>
      <c r="G18" s="13"/>
      <c r="H18" s="13"/>
      <c r="I18" s="60"/>
      <c r="J18" s="60"/>
      <c r="K18" s="33">
        <f t="shared" si="1"/>
        <v>0</v>
      </c>
      <c r="L18" s="33"/>
      <c r="M18" s="33"/>
      <c r="N18" s="33">
        <v>0</v>
      </c>
      <c r="O18" s="17" t="e">
        <f t="shared" si="2"/>
        <v>#DIV/0!</v>
      </c>
      <c r="P18" s="79"/>
      <c r="Q18" s="14">
        <v>1.2</v>
      </c>
      <c r="R18" s="14">
        <f t="shared" si="3"/>
        <v>0</v>
      </c>
    </row>
    <row r="19" spans="1:18" ht="11.25">
      <c r="A19" s="11">
        <v>14</v>
      </c>
      <c r="B19" s="16"/>
      <c r="C19" s="53"/>
      <c r="D19" s="13"/>
      <c r="E19" s="53"/>
      <c r="F19" s="53">
        <f aca="true" t="shared" si="4" ref="F19:F29">C19-D19-E19</f>
        <v>0</v>
      </c>
      <c r="G19" s="13"/>
      <c r="H19" s="13"/>
      <c r="I19" s="60"/>
      <c r="J19" s="60"/>
      <c r="K19" s="33">
        <f t="shared" si="1"/>
        <v>0</v>
      </c>
      <c r="L19" s="33"/>
      <c r="M19" s="33"/>
      <c r="N19" s="33">
        <v>0</v>
      </c>
      <c r="O19" s="17" t="e">
        <f t="shared" si="2"/>
        <v>#DIV/0!</v>
      </c>
      <c r="P19" s="79"/>
      <c r="Q19" s="14">
        <v>1.2</v>
      </c>
      <c r="R19" s="14">
        <f t="shared" si="3"/>
        <v>0</v>
      </c>
    </row>
    <row r="20" spans="1:18" ht="11.25">
      <c r="A20" s="11">
        <v>15</v>
      </c>
      <c r="B20" s="16"/>
      <c r="C20" s="53"/>
      <c r="D20" s="13"/>
      <c r="E20" s="53"/>
      <c r="F20" s="53">
        <f t="shared" si="4"/>
        <v>0</v>
      </c>
      <c r="G20" s="13"/>
      <c r="H20" s="13"/>
      <c r="I20" s="60"/>
      <c r="J20" s="60"/>
      <c r="K20" s="33">
        <f t="shared" si="1"/>
        <v>0</v>
      </c>
      <c r="L20" s="33"/>
      <c r="M20" s="33"/>
      <c r="N20" s="33">
        <v>0</v>
      </c>
      <c r="O20" s="17" t="e">
        <f t="shared" si="2"/>
        <v>#DIV/0!</v>
      </c>
      <c r="P20" s="79"/>
      <c r="Q20" s="14">
        <v>1.2</v>
      </c>
      <c r="R20" s="14">
        <f t="shared" si="3"/>
        <v>0</v>
      </c>
    </row>
    <row r="21" spans="1:18" ht="11.25">
      <c r="A21" s="11">
        <v>16</v>
      </c>
      <c r="B21" s="16"/>
      <c r="C21" s="53"/>
      <c r="D21" s="13"/>
      <c r="E21" s="53"/>
      <c r="F21" s="53">
        <f t="shared" si="4"/>
        <v>0</v>
      </c>
      <c r="G21" s="13"/>
      <c r="H21" s="13"/>
      <c r="I21" s="60"/>
      <c r="J21" s="60"/>
      <c r="K21" s="33">
        <f t="shared" si="1"/>
        <v>0</v>
      </c>
      <c r="L21" s="33"/>
      <c r="M21" s="33"/>
      <c r="N21" s="33">
        <v>0</v>
      </c>
      <c r="O21" s="17" t="e">
        <f t="shared" si="2"/>
        <v>#DIV/0!</v>
      </c>
      <c r="P21" s="79"/>
      <c r="Q21" s="14">
        <v>1.2</v>
      </c>
      <c r="R21" s="14">
        <f t="shared" si="3"/>
        <v>0</v>
      </c>
    </row>
    <row r="22" spans="1:18" ht="11.25">
      <c r="A22" s="11">
        <v>17</v>
      </c>
      <c r="B22" s="16"/>
      <c r="C22" s="53"/>
      <c r="D22" s="13"/>
      <c r="E22" s="53"/>
      <c r="F22" s="53">
        <f t="shared" si="4"/>
        <v>0</v>
      </c>
      <c r="G22" s="13"/>
      <c r="H22" s="13"/>
      <c r="I22" s="60"/>
      <c r="J22" s="60"/>
      <c r="K22" s="33">
        <f t="shared" si="1"/>
        <v>0</v>
      </c>
      <c r="L22" s="33"/>
      <c r="M22" s="33"/>
      <c r="N22" s="33">
        <v>0</v>
      </c>
      <c r="O22" s="17" t="e">
        <f t="shared" si="2"/>
        <v>#DIV/0!</v>
      </c>
      <c r="P22" s="79"/>
      <c r="Q22" s="14">
        <v>1.2</v>
      </c>
      <c r="R22" s="14">
        <f t="shared" si="3"/>
        <v>0</v>
      </c>
    </row>
    <row r="23" spans="1:18" ht="11.25">
      <c r="A23" s="11">
        <v>18</v>
      </c>
      <c r="B23" s="16"/>
      <c r="C23" s="53"/>
      <c r="D23" s="13"/>
      <c r="E23" s="53"/>
      <c r="F23" s="53">
        <f t="shared" si="4"/>
        <v>0</v>
      </c>
      <c r="G23" s="13"/>
      <c r="H23" s="13"/>
      <c r="I23" s="60"/>
      <c r="J23" s="60"/>
      <c r="K23" s="33">
        <f t="shared" si="1"/>
        <v>0</v>
      </c>
      <c r="L23" s="33"/>
      <c r="M23" s="33"/>
      <c r="N23" s="33">
        <f aca="true" t="shared" si="5" ref="N23:N29">L23-M23</f>
        <v>0</v>
      </c>
      <c r="O23" s="17" t="e">
        <f t="shared" si="2"/>
        <v>#DIV/0!</v>
      </c>
      <c r="P23" s="79"/>
      <c r="Q23" s="14">
        <v>1.2</v>
      </c>
      <c r="R23" s="14">
        <f t="shared" si="3"/>
        <v>0</v>
      </c>
    </row>
    <row r="24" spans="1:18" ht="11.25">
      <c r="A24" s="11">
        <v>19</v>
      </c>
      <c r="B24" s="16"/>
      <c r="C24" s="53"/>
      <c r="D24" s="13"/>
      <c r="E24" s="53"/>
      <c r="F24" s="53">
        <f t="shared" si="4"/>
        <v>0</v>
      </c>
      <c r="G24" s="13"/>
      <c r="H24" s="13"/>
      <c r="I24" s="60"/>
      <c r="J24" s="60"/>
      <c r="K24" s="33">
        <f t="shared" si="1"/>
        <v>0</v>
      </c>
      <c r="L24" s="33"/>
      <c r="M24" s="33"/>
      <c r="N24" s="33">
        <f t="shared" si="5"/>
        <v>0</v>
      </c>
      <c r="O24" s="17" t="e">
        <f t="shared" si="2"/>
        <v>#DIV/0!</v>
      </c>
      <c r="P24" s="79"/>
      <c r="Q24" s="14">
        <v>1.2</v>
      </c>
      <c r="R24" s="14">
        <f t="shared" si="3"/>
        <v>0</v>
      </c>
    </row>
    <row r="25" spans="1:18" ht="11.25">
      <c r="A25" s="11">
        <v>20</v>
      </c>
      <c r="B25" s="16"/>
      <c r="C25" s="53"/>
      <c r="D25" s="13"/>
      <c r="E25" s="53"/>
      <c r="F25" s="53">
        <f t="shared" si="4"/>
        <v>0</v>
      </c>
      <c r="G25" s="13"/>
      <c r="H25" s="13"/>
      <c r="I25" s="60"/>
      <c r="J25" s="60"/>
      <c r="K25" s="33">
        <f t="shared" si="1"/>
        <v>0</v>
      </c>
      <c r="L25" s="33"/>
      <c r="M25" s="33"/>
      <c r="N25" s="33">
        <f t="shared" si="5"/>
        <v>0</v>
      </c>
      <c r="O25" s="17" t="e">
        <f t="shared" si="2"/>
        <v>#DIV/0!</v>
      </c>
      <c r="P25" s="79"/>
      <c r="Q25" s="14">
        <v>1.2</v>
      </c>
      <c r="R25" s="14">
        <f t="shared" si="3"/>
        <v>0</v>
      </c>
    </row>
    <row r="26" spans="1:18" ht="11.25">
      <c r="A26" s="11">
        <v>21</v>
      </c>
      <c r="B26" s="16"/>
      <c r="C26" s="53"/>
      <c r="D26" s="13"/>
      <c r="E26" s="53"/>
      <c r="F26" s="53">
        <f t="shared" si="4"/>
        <v>0</v>
      </c>
      <c r="G26" s="13"/>
      <c r="H26" s="13"/>
      <c r="I26" s="60"/>
      <c r="J26" s="60"/>
      <c r="K26" s="33">
        <f t="shared" si="1"/>
        <v>0</v>
      </c>
      <c r="L26" s="33"/>
      <c r="M26" s="33"/>
      <c r="N26" s="33">
        <f t="shared" si="5"/>
        <v>0</v>
      </c>
      <c r="O26" s="17" t="e">
        <f t="shared" si="2"/>
        <v>#DIV/0!</v>
      </c>
      <c r="P26" s="79"/>
      <c r="Q26" s="14">
        <v>1.2</v>
      </c>
      <c r="R26" s="14">
        <f t="shared" si="3"/>
        <v>0</v>
      </c>
    </row>
    <row r="27" spans="1:18" ht="11.25">
      <c r="A27" s="11">
        <v>22</v>
      </c>
      <c r="B27" s="16"/>
      <c r="C27" s="54"/>
      <c r="D27" s="18"/>
      <c r="E27" s="54"/>
      <c r="F27" s="53">
        <f t="shared" si="4"/>
        <v>0</v>
      </c>
      <c r="G27" s="18"/>
      <c r="H27" s="18"/>
      <c r="I27" s="60"/>
      <c r="J27" s="60"/>
      <c r="K27" s="33">
        <f t="shared" si="1"/>
        <v>0</v>
      </c>
      <c r="L27" s="33"/>
      <c r="M27" s="33"/>
      <c r="N27" s="33">
        <f t="shared" si="5"/>
        <v>0</v>
      </c>
      <c r="O27" s="17" t="e">
        <f t="shared" si="2"/>
        <v>#DIV/0!</v>
      </c>
      <c r="P27" s="79"/>
      <c r="Q27" s="14">
        <v>1.2</v>
      </c>
      <c r="R27" s="14">
        <f t="shared" si="3"/>
        <v>0</v>
      </c>
    </row>
    <row r="28" spans="1:18" ht="11.25">
      <c r="A28" s="11">
        <v>23</v>
      </c>
      <c r="B28" s="16"/>
      <c r="C28" s="54"/>
      <c r="D28" s="18"/>
      <c r="E28" s="54"/>
      <c r="F28" s="53">
        <f t="shared" si="4"/>
        <v>0</v>
      </c>
      <c r="G28" s="18"/>
      <c r="H28" s="18"/>
      <c r="I28" s="60"/>
      <c r="J28" s="60"/>
      <c r="K28" s="33">
        <f t="shared" si="1"/>
        <v>0</v>
      </c>
      <c r="L28" s="33"/>
      <c r="M28" s="33"/>
      <c r="N28" s="33">
        <f t="shared" si="5"/>
        <v>0</v>
      </c>
      <c r="O28" s="17" t="e">
        <f t="shared" si="2"/>
        <v>#DIV/0!</v>
      </c>
      <c r="P28" s="79"/>
      <c r="Q28" s="14">
        <v>1.2</v>
      </c>
      <c r="R28" s="14">
        <f t="shared" si="3"/>
        <v>0</v>
      </c>
    </row>
    <row r="29" spans="1:18" ht="11.25">
      <c r="A29" s="11">
        <v>24</v>
      </c>
      <c r="B29" s="16"/>
      <c r="C29" s="54"/>
      <c r="D29" s="18"/>
      <c r="E29" s="54"/>
      <c r="F29" s="53">
        <f t="shared" si="4"/>
        <v>0</v>
      </c>
      <c r="G29" s="18"/>
      <c r="H29" s="18"/>
      <c r="I29" s="60"/>
      <c r="J29" s="60"/>
      <c r="K29" s="33">
        <f t="shared" si="1"/>
        <v>0</v>
      </c>
      <c r="L29" s="33"/>
      <c r="M29" s="33"/>
      <c r="N29" s="33">
        <f t="shared" si="5"/>
        <v>0</v>
      </c>
      <c r="O29" s="17" t="e">
        <f t="shared" si="2"/>
        <v>#DIV/0!</v>
      </c>
      <c r="P29" s="79"/>
      <c r="Q29" s="14">
        <v>1.2</v>
      </c>
      <c r="R29" s="14">
        <f t="shared" si="3"/>
        <v>0</v>
      </c>
    </row>
    <row r="30" spans="1:18" ht="11.25">
      <c r="A30" s="210" t="s">
        <v>39</v>
      </c>
      <c r="B30" s="211"/>
      <c r="C30" s="19">
        <f aca="true" t="shared" si="6" ref="C30:N30">SUM(C6:C29)</f>
        <v>41267.29999999999</v>
      </c>
      <c r="D30" s="55">
        <f t="shared" si="6"/>
        <v>3957.3000000000006</v>
      </c>
      <c r="E30" s="19">
        <f t="shared" si="6"/>
        <v>7382.099999999999</v>
      </c>
      <c r="F30" s="19">
        <f t="shared" si="6"/>
        <v>29927.9</v>
      </c>
      <c r="G30" s="52">
        <f t="shared" si="6"/>
        <v>0</v>
      </c>
      <c r="H30" s="19">
        <f t="shared" si="6"/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45236.600000000006</v>
      </c>
      <c r="M30" s="30">
        <f t="shared" si="6"/>
        <v>12523.599999999999</v>
      </c>
      <c r="N30" s="19">
        <f t="shared" si="6"/>
        <v>32713</v>
      </c>
      <c r="O30" s="57" t="s">
        <v>8</v>
      </c>
      <c r="P30" s="58" t="s">
        <v>8</v>
      </c>
      <c r="Q30" s="20">
        <v>1.2</v>
      </c>
      <c r="R30" s="59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8" sqref="L18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12" t="s">
        <v>20</v>
      </c>
      <c r="B3" s="210" t="s">
        <v>102</v>
      </c>
      <c r="C3" s="34" t="s">
        <v>51</v>
      </c>
      <c r="D3" s="34" t="s">
        <v>215</v>
      </c>
      <c r="E3" s="34" t="s">
        <v>220</v>
      </c>
      <c r="F3" s="34" t="s">
        <v>187</v>
      </c>
      <c r="G3" s="34" t="s">
        <v>49</v>
      </c>
      <c r="H3" s="34" t="s">
        <v>142</v>
      </c>
      <c r="I3" s="5" t="s">
        <v>48</v>
      </c>
      <c r="J3" s="204" t="s">
        <v>21</v>
      </c>
      <c r="K3" s="204" t="s">
        <v>5</v>
      </c>
      <c r="L3" s="6" t="s">
        <v>6</v>
      </c>
    </row>
    <row r="4" spans="1:12" s="10" customFormat="1" ht="42.75" customHeight="1">
      <c r="A4" s="212"/>
      <c r="B4" s="210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5"/>
      <c r="K4" s="205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174</v>
      </c>
      <c r="C6" s="16">
        <v>130</v>
      </c>
      <c r="D6" s="198">
        <v>314.3</v>
      </c>
      <c r="E6" s="2">
        <v>214.6</v>
      </c>
      <c r="F6" s="48">
        <f aca="true" t="shared" si="0" ref="F6:F29">E6-D6</f>
        <v>-99.70000000000002</v>
      </c>
      <c r="G6" s="12">
        <v>0</v>
      </c>
      <c r="H6" s="60">
        <v>3792.2</v>
      </c>
      <c r="I6" s="80">
        <f>F6/H6*100</f>
        <v>-2.629080744686462</v>
      </c>
      <c r="J6" s="194" t="s">
        <v>186</v>
      </c>
      <c r="K6" s="14">
        <v>1</v>
      </c>
      <c r="L6" s="14">
        <v>1</v>
      </c>
    </row>
    <row r="7" spans="1:12" ht="11.25">
      <c r="A7" s="11">
        <v>2</v>
      </c>
      <c r="B7" s="48" t="s">
        <v>173</v>
      </c>
      <c r="C7" s="16">
        <v>468</v>
      </c>
      <c r="D7" s="199">
        <v>15.6</v>
      </c>
      <c r="E7" s="2">
        <v>6.9</v>
      </c>
      <c r="F7" s="48">
        <f t="shared" si="0"/>
        <v>-8.7</v>
      </c>
      <c r="G7" s="12">
        <v>75</v>
      </c>
      <c r="H7" s="60">
        <v>214.9</v>
      </c>
      <c r="I7" s="80">
        <v>0</v>
      </c>
      <c r="J7" s="194" t="s">
        <v>186</v>
      </c>
      <c r="K7" s="14">
        <v>1</v>
      </c>
      <c r="L7" s="14">
        <v>1</v>
      </c>
    </row>
    <row r="8" spans="1:12" ht="11.25">
      <c r="A8" s="11">
        <v>3</v>
      </c>
      <c r="B8" s="48" t="s">
        <v>175</v>
      </c>
      <c r="C8" s="16">
        <v>340</v>
      </c>
      <c r="D8" s="199">
        <v>54.1</v>
      </c>
      <c r="E8" s="2">
        <v>16.3</v>
      </c>
      <c r="F8" s="48">
        <f t="shared" si="0"/>
        <v>-37.8</v>
      </c>
      <c r="G8" s="12">
        <v>1.3</v>
      </c>
      <c r="H8" s="60">
        <v>487.5</v>
      </c>
      <c r="I8" s="80">
        <f aca="true" t="shared" si="1" ref="I8:I29">F8/H8*100</f>
        <v>-7.753846153846153</v>
      </c>
      <c r="J8" s="194" t="s">
        <v>186</v>
      </c>
      <c r="K8" s="14">
        <v>1</v>
      </c>
      <c r="L8" s="14">
        <v>1</v>
      </c>
    </row>
    <row r="9" spans="1:12" ht="11.25">
      <c r="A9" s="11">
        <v>4</v>
      </c>
      <c r="B9" s="48" t="s">
        <v>176</v>
      </c>
      <c r="C9" s="16">
        <v>809</v>
      </c>
      <c r="D9" s="199">
        <v>48.1</v>
      </c>
      <c r="E9" s="2">
        <v>60.7</v>
      </c>
      <c r="F9" s="48">
        <f t="shared" si="0"/>
        <v>12.600000000000001</v>
      </c>
      <c r="G9" s="12">
        <v>-214</v>
      </c>
      <c r="H9" s="60">
        <v>140.5</v>
      </c>
      <c r="I9" s="80">
        <f t="shared" si="1"/>
        <v>8.96797153024911</v>
      </c>
      <c r="J9" s="194" t="s">
        <v>216</v>
      </c>
      <c r="K9" s="14">
        <v>1</v>
      </c>
      <c r="L9" s="14">
        <v>0</v>
      </c>
    </row>
    <row r="10" spans="1:12" ht="11.25">
      <c r="A10" s="11">
        <v>5</v>
      </c>
      <c r="B10" s="48" t="s">
        <v>177</v>
      </c>
      <c r="C10" s="16">
        <v>903</v>
      </c>
      <c r="D10" s="199">
        <v>25.2</v>
      </c>
      <c r="E10" s="2">
        <v>4.6</v>
      </c>
      <c r="F10" s="48">
        <f t="shared" si="0"/>
        <v>-20.6</v>
      </c>
      <c r="G10" s="12">
        <v>0</v>
      </c>
      <c r="H10" s="60">
        <v>172.6</v>
      </c>
      <c r="I10" s="80">
        <f t="shared" si="1"/>
        <v>-11.9351100811124</v>
      </c>
      <c r="J10" s="194" t="s">
        <v>186</v>
      </c>
      <c r="K10" s="14">
        <v>1</v>
      </c>
      <c r="L10" s="14">
        <v>1</v>
      </c>
    </row>
    <row r="11" spans="1:12" ht="11.25">
      <c r="A11" s="11">
        <v>6</v>
      </c>
      <c r="B11" s="48" t="s">
        <v>178</v>
      </c>
      <c r="C11" s="16">
        <v>1688</v>
      </c>
      <c r="D11" s="199">
        <v>51.2</v>
      </c>
      <c r="E11" s="2">
        <v>24.7</v>
      </c>
      <c r="F11" s="48">
        <f t="shared" si="0"/>
        <v>-26.500000000000004</v>
      </c>
      <c r="G11" s="12">
        <v>-101</v>
      </c>
      <c r="H11" s="60">
        <v>230.8</v>
      </c>
      <c r="I11" s="80">
        <f t="shared" si="1"/>
        <v>-11.481802426343156</v>
      </c>
      <c r="J11" s="194" t="s">
        <v>186</v>
      </c>
      <c r="K11" s="14">
        <v>1</v>
      </c>
      <c r="L11" s="14">
        <v>1</v>
      </c>
    </row>
    <row r="12" spans="1:12" ht="11.25">
      <c r="A12" s="11">
        <v>7</v>
      </c>
      <c r="B12" s="48" t="s">
        <v>179</v>
      </c>
      <c r="C12" s="16">
        <v>1230</v>
      </c>
      <c r="D12" s="199">
        <v>29.2</v>
      </c>
      <c r="E12" s="2">
        <v>14.1</v>
      </c>
      <c r="F12" s="48">
        <f t="shared" si="0"/>
        <v>-15.1</v>
      </c>
      <c r="G12" s="12">
        <v>-85</v>
      </c>
      <c r="H12" s="60">
        <v>183.3</v>
      </c>
      <c r="I12" s="80">
        <f t="shared" si="1"/>
        <v>-8.23786142935079</v>
      </c>
      <c r="J12" s="194" t="s">
        <v>186</v>
      </c>
      <c r="K12" s="14">
        <v>1</v>
      </c>
      <c r="L12" s="14">
        <v>1</v>
      </c>
    </row>
    <row r="13" spans="1:12" ht="11.25">
      <c r="A13" s="11">
        <v>8</v>
      </c>
      <c r="B13" s="48" t="s">
        <v>181</v>
      </c>
      <c r="C13" s="16">
        <v>21</v>
      </c>
      <c r="D13" s="199">
        <v>41.4</v>
      </c>
      <c r="E13" s="2">
        <v>13.3</v>
      </c>
      <c r="F13" s="48">
        <f t="shared" si="0"/>
        <v>-28.099999999999998</v>
      </c>
      <c r="G13" s="12">
        <v>0</v>
      </c>
      <c r="H13" s="60">
        <v>297.9</v>
      </c>
      <c r="I13" s="80">
        <f t="shared" si="1"/>
        <v>-9.432695535414569</v>
      </c>
      <c r="J13" s="194" t="s">
        <v>186</v>
      </c>
      <c r="K13" s="14">
        <v>1</v>
      </c>
      <c r="L13" s="14">
        <v>1</v>
      </c>
    </row>
    <row r="14" spans="1:12" ht="11.25">
      <c r="A14" s="11">
        <v>9</v>
      </c>
      <c r="B14" s="48" t="s">
        <v>180</v>
      </c>
      <c r="C14" s="16">
        <v>919</v>
      </c>
      <c r="D14" s="199">
        <v>17.8</v>
      </c>
      <c r="E14" s="2">
        <v>8.2</v>
      </c>
      <c r="F14" s="48">
        <f t="shared" si="0"/>
        <v>-9.600000000000001</v>
      </c>
      <c r="G14" s="12">
        <v>-138</v>
      </c>
      <c r="H14" s="60">
        <v>215.1</v>
      </c>
      <c r="I14" s="80">
        <f t="shared" si="1"/>
        <v>-4.463040446304046</v>
      </c>
      <c r="J14" s="194" t="s">
        <v>186</v>
      </c>
      <c r="K14" s="14">
        <v>1</v>
      </c>
      <c r="L14" s="14">
        <v>1</v>
      </c>
    </row>
    <row r="15" spans="1:12" ht="11.25">
      <c r="A15" s="11">
        <v>10</v>
      </c>
      <c r="B15" s="48" t="s">
        <v>182</v>
      </c>
      <c r="C15" s="16">
        <v>319</v>
      </c>
      <c r="D15" s="199">
        <v>40.1</v>
      </c>
      <c r="E15" s="2">
        <v>17.7</v>
      </c>
      <c r="F15" s="48">
        <f t="shared" si="0"/>
        <v>-22.400000000000002</v>
      </c>
      <c r="G15" s="12">
        <v>-62</v>
      </c>
      <c r="H15" s="60">
        <v>642.6</v>
      </c>
      <c r="I15" s="80">
        <f t="shared" si="1"/>
        <v>-3.485838779956427</v>
      </c>
      <c r="J15" s="194" t="s">
        <v>186</v>
      </c>
      <c r="K15" s="14">
        <v>1</v>
      </c>
      <c r="L15" s="14">
        <v>1</v>
      </c>
    </row>
    <row r="16" spans="1:12" ht="11.25">
      <c r="A16" s="11">
        <v>11</v>
      </c>
      <c r="B16" s="48" t="s">
        <v>183</v>
      </c>
      <c r="C16" s="16">
        <v>1324</v>
      </c>
      <c r="D16" s="199">
        <v>228</v>
      </c>
      <c r="E16" s="2">
        <v>53.9</v>
      </c>
      <c r="F16" s="48">
        <f t="shared" si="0"/>
        <v>-174.1</v>
      </c>
      <c r="G16" s="12">
        <v>-423</v>
      </c>
      <c r="H16" s="60">
        <v>335.6</v>
      </c>
      <c r="I16" s="80">
        <f t="shared" si="1"/>
        <v>-51.8772348033373</v>
      </c>
      <c r="J16" s="194" t="s">
        <v>186</v>
      </c>
      <c r="K16" s="14">
        <v>1</v>
      </c>
      <c r="L16" s="14">
        <v>1</v>
      </c>
    </row>
    <row r="17" spans="1:12" ht="11.25">
      <c r="A17" s="11">
        <v>12</v>
      </c>
      <c r="B17" s="48" t="s">
        <v>184</v>
      </c>
      <c r="C17" s="16">
        <v>365</v>
      </c>
      <c r="D17" s="60">
        <v>31.3</v>
      </c>
      <c r="E17" s="23">
        <v>11.8</v>
      </c>
      <c r="F17" s="48">
        <f t="shared" si="0"/>
        <v>-19.5</v>
      </c>
      <c r="G17" s="12">
        <v>-286</v>
      </c>
      <c r="H17" s="60">
        <v>298.6</v>
      </c>
      <c r="I17" s="80">
        <f t="shared" si="1"/>
        <v>-6.5304755525787</v>
      </c>
      <c r="J17" s="194" t="s">
        <v>186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10" t="s">
        <v>39</v>
      </c>
      <c r="B30" s="211"/>
      <c r="C30" s="19">
        <f aca="true" t="shared" si="3" ref="C30:H30">SUM(C6:C29)</f>
        <v>22646</v>
      </c>
      <c r="D30" s="19">
        <f>SUM(D6:D29)</f>
        <v>896.3</v>
      </c>
      <c r="E30" s="19">
        <f>SUM(E6:E29)</f>
        <v>446.8</v>
      </c>
      <c r="F30" s="19">
        <f t="shared" si="3"/>
        <v>-449.5</v>
      </c>
      <c r="G30" s="19">
        <f t="shared" si="3"/>
        <v>-3331.1000000000004</v>
      </c>
      <c r="H30" s="19">
        <f t="shared" si="3"/>
        <v>7011.600000000002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06" t="s">
        <v>101</v>
      </c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12" t="s">
        <v>3</v>
      </c>
      <c r="B4" s="204" t="s">
        <v>102</v>
      </c>
      <c r="C4" s="204" t="s">
        <v>103</v>
      </c>
      <c r="D4" s="204" t="s">
        <v>188</v>
      </c>
      <c r="E4" s="204" t="s">
        <v>189</v>
      </c>
      <c r="F4" s="204" t="s">
        <v>104</v>
      </c>
      <c r="G4" s="204" t="s">
        <v>99</v>
      </c>
      <c r="H4" s="204" t="s">
        <v>100</v>
      </c>
      <c r="I4" s="204" t="s">
        <v>5</v>
      </c>
      <c r="J4" s="207" t="s">
        <v>6</v>
      </c>
    </row>
    <row r="5" spans="1:10" ht="135" customHeight="1">
      <c r="A5" s="212"/>
      <c r="B5" s="209"/>
      <c r="C5" s="205"/>
      <c r="D5" s="205"/>
      <c r="E5" s="205"/>
      <c r="F5" s="205"/>
      <c r="G5" s="205"/>
      <c r="H5" s="209"/>
      <c r="I5" s="209"/>
      <c r="J5" s="208"/>
    </row>
    <row r="6" spans="1:10" s="10" customFormat="1" ht="51" customHeight="1">
      <c r="A6" s="212"/>
      <c r="B6" s="205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5"/>
      <c r="I6" s="205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174</v>
      </c>
      <c r="C8" s="48">
        <v>585.7</v>
      </c>
      <c r="D8" s="60">
        <v>4058.1</v>
      </c>
      <c r="E8" s="184"/>
      <c r="F8" s="13">
        <f>D8+E8</f>
        <v>4058.1</v>
      </c>
      <c r="G8" s="17">
        <f aca="true" t="shared" si="0" ref="G8:G31">C8/(C8+F8)*100</f>
        <v>12.612515612214134</v>
      </c>
      <c r="H8" s="15">
        <v>0.783</v>
      </c>
      <c r="I8" s="14">
        <v>1.2</v>
      </c>
      <c r="J8" s="38">
        <f aca="true" t="shared" si="1" ref="J8:J31">H8*I8</f>
        <v>0.9396</v>
      </c>
    </row>
    <row r="9" spans="1:10" ht="11.25">
      <c r="A9" s="11">
        <v>2</v>
      </c>
      <c r="B9" s="16" t="s">
        <v>173</v>
      </c>
      <c r="C9" s="48">
        <v>1252</v>
      </c>
      <c r="D9" s="60">
        <v>220.5</v>
      </c>
      <c r="E9" s="33">
        <v>36</v>
      </c>
      <c r="F9" s="13">
        <f aca="true" t="shared" si="2" ref="F9:F31">D9+E9</f>
        <v>256.5</v>
      </c>
      <c r="G9" s="17">
        <f t="shared" si="0"/>
        <v>82.99635399403381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2640.2</v>
      </c>
      <c r="D10" s="60">
        <v>519</v>
      </c>
      <c r="E10" s="33">
        <v>48.6</v>
      </c>
      <c r="F10" s="13">
        <f t="shared" si="2"/>
        <v>567.6</v>
      </c>
      <c r="G10" s="17">
        <f t="shared" si="0"/>
        <v>82.30563002680965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1069.6</v>
      </c>
      <c r="D11" s="60">
        <v>148.9</v>
      </c>
      <c r="E11" s="33">
        <v>12.4</v>
      </c>
      <c r="F11" s="13">
        <f t="shared" si="2"/>
        <v>161.3</v>
      </c>
      <c r="G11" s="17">
        <f t="shared" si="0"/>
        <v>86.89576732472175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1094.5</v>
      </c>
      <c r="D12" s="60">
        <v>251.3</v>
      </c>
      <c r="E12" s="33">
        <v>14.9</v>
      </c>
      <c r="F12" s="13">
        <f t="shared" si="2"/>
        <v>266.2</v>
      </c>
      <c r="G12" s="17">
        <f t="shared" si="0"/>
        <v>80.43654001616815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929.6</v>
      </c>
      <c r="D13" s="60">
        <v>299.9</v>
      </c>
      <c r="E13" s="33">
        <v>71.6</v>
      </c>
      <c r="F13" s="13">
        <f t="shared" si="2"/>
        <v>371.5</v>
      </c>
      <c r="G13" s="17">
        <f t="shared" si="0"/>
        <v>71.44723695334717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1486.9</v>
      </c>
      <c r="D14" s="60">
        <v>201.5</v>
      </c>
      <c r="E14" s="33">
        <v>73.2</v>
      </c>
      <c r="F14" s="13">
        <f t="shared" si="2"/>
        <v>274.7</v>
      </c>
      <c r="G14" s="17">
        <f t="shared" si="0"/>
        <v>84.40622161671207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2673.4</v>
      </c>
      <c r="D15" s="60">
        <v>373.5</v>
      </c>
      <c r="E15" s="33">
        <v>18</v>
      </c>
      <c r="F15" s="13">
        <f t="shared" si="2"/>
        <v>391.5</v>
      </c>
      <c r="G15" s="17">
        <f t="shared" si="0"/>
        <v>87.22633691148161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1019.8</v>
      </c>
      <c r="D16" s="60">
        <v>236.7</v>
      </c>
      <c r="E16" s="33">
        <v>4.5</v>
      </c>
      <c r="F16" s="13">
        <f t="shared" si="2"/>
        <v>241.2</v>
      </c>
      <c r="G16" s="17">
        <f t="shared" si="0"/>
        <v>80.87232355273592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1791.7</v>
      </c>
      <c r="D17" s="60">
        <v>900.6</v>
      </c>
      <c r="E17" s="33">
        <v>40.5</v>
      </c>
      <c r="F17" s="13">
        <f t="shared" si="2"/>
        <v>941.1</v>
      </c>
      <c r="G17" s="17">
        <f t="shared" si="0"/>
        <v>65.56279274004683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2275.3</v>
      </c>
      <c r="D18" s="60">
        <v>372.7</v>
      </c>
      <c r="E18" s="33">
        <v>41.5</v>
      </c>
      <c r="F18" s="13">
        <f t="shared" si="2"/>
        <v>414.2</v>
      </c>
      <c r="G18" s="17">
        <f t="shared" si="0"/>
        <v>84.59936791225135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2016.6</v>
      </c>
      <c r="D19" s="60">
        <v>370</v>
      </c>
      <c r="E19" s="33">
        <v>121.5</v>
      </c>
      <c r="F19" s="13">
        <f t="shared" si="2"/>
        <v>491.5</v>
      </c>
      <c r="G19" s="17">
        <f t="shared" si="0"/>
        <v>80.4034926837048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10" t="s">
        <v>78</v>
      </c>
      <c r="B32" s="211"/>
      <c r="C32" s="30">
        <f>SUM(C8:C31)</f>
        <v>18835.3</v>
      </c>
      <c r="D32" s="30">
        <f>SUM(D8:D31)</f>
        <v>7952.7</v>
      </c>
      <c r="E32" s="19">
        <f>SUM(E8:E31)</f>
        <v>482.7</v>
      </c>
      <c r="F32" s="19">
        <f>SUM(F8:F31)</f>
        <v>8435.400000000001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3">
      <selection activeCell="F6" sqref="F6:H18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.75">
      <c r="A1" s="206" t="s">
        <v>105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12" t="s">
        <v>3</v>
      </c>
      <c r="B3" s="210" t="s">
        <v>102</v>
      </c>
      <c r="C3" s="36" t="s">
        <v>190</v>
      </c>
      <c r="D3" s="34" t="s">
        <v>126</v>
      </c>
      <c r="E3" s="98" t="s">
        <v>106</v>
      </c>
      <c r="F3" s="36" t="s">
        <v>191</v>
      </c>
      <c r="G3" s="160" t="s">
        <v>127</v>
      </c>
      <c r="H3" s="98" t="s">
        <v>128</v>
      </c>
      <c r="I3" s="28" t="s">
        <v>24</v>
      </c>
      <c r="J3" s="204" t="s">
        <v>80</v>
      </c>
      <c r="K3" s="204" t="s">
        <v>5</v>
      </c>
      <c r="L3" s="29" t="s">
        <v>6</v>
      </c>
    </row>
    <row r="4" spans="1:12" ht="45.75" customHeight="1">
      <c r="A4" s="212"/>
      <c r="B4" s="210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3" t="s">
        <v>55</v>
      </c>
      <c r="I4" s="144" t="s">
        <v>91</v>
      </c>
      <c r="J4" s="205"/>
      <c r="K4" s="205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174</v>
      </c>
      <c r="C6" s="48">
        <v>3174.5</v>
      </c>
      <c r="D6" s="48">
        <v>1997.5</v>
      </c>
      <c r="E6" s="84">
        <f aca="true" t="shared" si="0" ref="E6:E29">C6-D6</f>
        <v>1177</v>
      </c>
      <c r="F6" s="33">
        <v>11983</v>
      </c>
      <c r="G6" s="33">
        <v>5528.8</v>
      </c>
      <c r="H6" s="196">
        <v>6454.2</v>
      </c>
      <c r="I6" s="177">
        <f aca="true" t="shared" si="1" ref="I6:I29">E6/H6*100</f>
        <v>18.236187288897153</v>
      </c>
      <c r="J6" s="178">
        <v>0.5</v>
      </c>
      <c r="K6" s="179">
        <v>0.5</v>
      </c>
      <c r="L6" s="179">
        <v>0.5</v>
      </c>
    </row>
    <row r="7" spans="1:12" ht="11.25">
      <c r="A7" s="100">
        <v>2</v>
      </c>
      <c r="B7" s="16" t="s">
        <v>173</v>
      </c>
      <c r="C7" s="48">
        <v>549.6</v>
      </c>
      <c r="D7" s="48">
        <v>513.9</v>
      </c>
      <c r="E7" s="84">
        <f t="shared" si="0"/>
        <v>35.700000000000045</v>
      </c>
      <c r="F7" s="33">
        <v>2480.5</v>
      </c>
      <c r="G7" s="33">
        <v>649.7</v>
      </c>
      <c r="H7" s="164">
        <v>1830.8</v>
      </c>
      <c r="I7" s="177">
        <f t="shared" si="1"/>
        <v>1.949967227441558</v>
      </c>
      <c r="J7" s="178">
        <v>0</v>
      </c>
      <c r="K7" s="179">
        <v>0.5</v>
      </c>
      <c r="L7" s="179">
        <f aca="true" t="shared" si="2" ref="L7:L29">J7*K7</f>
        <v>0</v>
      </c>
    </row>
    <row r="8" spans="1:12" ht="11.25">
      <c r="A8" s="100">
        <v>3</v>
      </c>
      <c r="B8" s="16" t="s">
        <v>175</v>
      </c>
      <c r="C8" s="48">
        <v>638.6</v>
      </c>
      <c r="D8" s="48">
        <v>606.9</v>
      </c>
      <c r="E8" s="84">
        <f t="shared" si="0"/>
        <v>31.700000000000045</v>
      </c>
      <c r="F8" s="33">
        <v>5061.4</v>
      </c>
      <c r="G8" s="33">
        <v>1640.1</v>
      </c>
      <c r="H8" s="164">
        <v>3421.3</v>
      </c>
      <c r="I8" s="177">
        <f t="shared" si="1"/>
        <v>0.9265483880396352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176</v>
      </c>
      <c r="C9" s="48">
        <v>88.1</v>
      </c>
      <c r="D9" s="48">
        <v>2.3</v>
      </c>
      <c r="E9" s="84">
        <f t="shared" si="0"/>
        <v>85.8</v>
      </c>
      <c r="F9" s="33">
        <v>1731.1</v>
      </c>
      <c r="G9" s="33">
        <v>128.8</v>
      </c>
      <c r="H9" s="164">
        <v>1602.3</v>
      </c>
      <c r="I9" s="177">
        <f t="shared" si="1"/>
        <v>5.354802471447295</v>
      </c>
      <c r="J9" s="178">
        <v>0.035</v>
      </c>
      <c r="K9" s="179">
        <v>0.5</v>
      </c>
      <c r="L9" s="179">
        <v>0.017</v>
      </c>
    </row>
    <row r="10" spans="1:12" ht="11.25">
      <c r="A10" s="100">
        <v>5</v>
      </c>
      <c r="B10" s="16" t="s">
        <v>177</v>
      </c>
      <c r="C10" s="48">
        <v>32.1</v>
      </c>
      <c r="D10" s="48">
        <v>10</v>
      </c>
      <c r="E10" s="84">
        <f t="shared" si="0"/>
        <v>22.1</v>
      </c>
      <c r="F10" s="33">
        <v>1710.3</v>
      </c>
      <c r="G10" s="33">
        <v>145.3</v>
      </c>
      <c r="H10" s="164">
        <v>1565</v>
      </c>
      <c r="I10" s="177">
        <f t="shared" si="1"/>
        <v>1.4121405750798723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178</v>
      </c>
      <c r="C11" s="48">
        <v>19.9</v>
      </c>
      <c r="D11" s="48">
        <v>4.5</v>
      </c>
      <c r="E11" s="84">
        <f t="shared" si="0"/>
        <v>15.399999999999999</v>
      </c>
      <c r="F11" s="33">
        <v>2294.9</v>
      </c>
      <c r="G11" s="33">
        <v>534.2</v>
      </c>
      <c r="H11" s="164">
        <v>1760.7</v>
      </c>
      <c r="I11" s="177">
        <f t="shared" si="1"/>
        <v>0.874652126994945</v>
      </c>
      <c r="J11" s="178">
        <v>0</v>
      </c>
      <c r="K11" s="179">
        <v>0.5</v>
      </c>
      <c r="L11" s="179">
        <f t="shared" si="2"/>
        <v>0</v>
      </c>
    </row>
    <row r="12" spans="1:12" ht="11.25">
      <c r="A12" s="100">
        <v>7</v>
      </c>
      <c r="B12" s="16" t="s">
        <v>179</v>
      </c>
      <c r="C12" s="48">
        <v>20</v>
      </c>
      <c r="D12" s="48">
        <v>20</v>
      </c>
      <c r="E12" s="84">
        <f t="shared" si="0"/>
        <v>0</v>
      </c>
      <c r="F12" s="33">
        <v>2215.3</v>
      </c>
      <c r="G12" s="33">
        <v>240.5</v>
      </c>
      <c r="H12" s="164">
        <v>1974.8</v>
      </c>
      <c r="I12" s="177">
        <f t="shared" si="1"/>
        <v>0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181</v>
      </c>
      <c r="C13" s="48">
        <v>83.2</v>
      </c>
      <c r="D13" s="48">
        <v>18.5</v>
      </c>
      <c r="E13" s="84">
        <f t="shared" si="0"/>
        <v>64.7</v>
      </c>
      <c r="F13" s="33">
        <v>4356.2</v>
      </c>
      <c r="G13" s="33">
        <v>1017.8</v>
      </c>
      <c r="H13" s="164">
        <v>3338.4</v>
      </c>
      <c r="I13" s="177">
        <f t="shared" si="1"/>
        <v>1.9380541576803259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180</v>
      </c>
      <c r="C14" s="48">
        <v>36.7</v>
      </c>
      <c r="D14" s="48">
        <v>12.1</v>
      </c>
      <c r="E14" s="84">
        <f t="shared" si="0"/>
        <v>24.6</v>
      </c>
      <c r="F14" s="33">
        <v>1535.1</v>
      </c>
      <c r="G14" s="33">
        <v>124.9</v>
      </c>
      <c r="H14" s="164">
        <v>1410.2</v>
      </c>
      <c r="I14" s="177">
        <f t="shared" si="1"/>
        <v>1.7444334137001842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182</v>
      </c>
      <c r="C15" s="48">
        <v>122.5</v>
      </c>
      <c r="D15" s="48">
        <v>8.4</v>
      </c>
      <c r="E15" s="84">
        <f t="shared" si="0"/>
        <v>114.1</v>
      </c>
      <c r="F15" s="33">
        <v>4271.2</v>
      </c>
      <c r="G15" s="33">
        <v>1165.9</v>
      </c>
      <c r="H15" s="164">
        <v>3105.3</v>
      </c>
      <c r="I15" s="177">
        <f t="shared" si="1"/>
        <v>3.674363185521527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183</v>
      </c>
      <c r="C16" s="48">
        <v>22.5</v>
      </c>
      <c r="D16" s="48">
        <v>9.5</v>
      </c>
      <c r="E16" s="84">
        <f t="shared" si="0"/>
        <v>13</v>
      </c>
      <c r="F16" s="33">
        <v>3984.3</v>
      </c>
      <c r="G16" s="33">
        <v>1071.8</v>
      </c>
      <c r="H16" s="164">
        <v>2912.5</v>
      </c>
      <c r="I16" s="177">
        <f t="shared" si="1"/>
        <v>0.4463519313304721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184</v>
      </c>
      <c r="C17" s="48">
        <v>183.1</v>
      </c>
      <c r="D17" s="48">
        <v>5.2</v>
      </c>
      <c r="E17" s="84">
        <f t="shared" si="0"/>
        <v>177.9</v>
      </c>
      <c r="F17" s="33">
        <v>3613.3</v>
      </c>
      <c r="G17" s="33">
        <v>275.8</v>
      </c>
      <c r="H17" s="164">
        <v>3337.5</v>
      </c>
      <c r="I17" s="177">
        <f t="shared" si="1"/>
        <v>5.330337078651685</v>
      </c>
      <c r="J17" s="178">
        <v>0.033</v>
      </c>
      <c r="K17" s="179">
        <v>0.5</v>
      </c>
      <c r="L17" s="179">
        <v>0.016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3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2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3"/>
        <v>0</v>
      </c>
      <c r="I19" s="177" t="e">
        <f t="shared" si="1"/>
        <v>#DIV/0!</v>
      </c>
      <c r="J19" s="178"/>
      <c r="K19" s="179">
        <v>0.5</v>
      </c>
      <c r="L19" s="179">
        <f t="shared" si="2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3"/>
        <v>0</v>
      </c>
      <c r="I20" s="177" t="e">
        <f t="shared" si="1"/>
        <v>#DIV/0!</v>
      </c>
      <c r="J20" s="178"/>
      <c r="K20" s="179">
        <v>0.5</v>
      </c>
      <c r="L20" s="179">
        <f t="shared" si="2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3"/>
        <v>0</v>
      </c>
      <c r="I21" s="177" t="e">
        <f t="shared" si="1"/>
        <v>#DIV/0!</v>
      </c>
      <c r="J21" s="178"/>
      <c r="K21" s="179">
        <v>0.5</v>
      </c>
      <c r="L21" s="179">
        <f t="shared" si="2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3"/>
        <v>0</v>
      </c>
      <c r="I22" s="177" t="e">
        <f t="shared" si="1"/>
        <v>#DIV/0!</v>
      </c>
      <c r="J22" s="178"/>
      <c r="K22" s="179">
        <v>0.5</v>
      </c>
      <c r="L22" s="179">
        <f t="shared" si="2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3"/>
        <v>0</v>
      </c>
      <c r="I23" s="177" t="e">
        <f t="shared" si="1"/>
        <v>#DIV/0!</v>
      </c>
      <c r="J23" s="178"/>
      <c r="K23" s="179">
        <v>0.5</v>
      </c>
      <c r="L23" s="179">
        <f t="shared" si="2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3"/>
        <v>0</v>
      </c>
      <c r="I24" s="177" t="e">
        <f t="shared" si="1"/>
        <v>#DIV/0!</v>
      </c>
      <c r="J24" s="178"/>
      <c r="K24" s="179">
        <v>0.5</v>
      </c>
      <c r="L24" s="179">
        <f t="shared" si="2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3"/>
        <v>0</v>
      </c>
      <c r="I25" s="177" t="e">
        <f t="shared" si="1"/>
        <v>#DIV/0!</v>
      </c>
      <c r="J25" s="178"/>
      <c r="K25" s="179">
        <v>0.5</v>
      </c>
      <c r="L25" s="179">
        <f t="shared" si="2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3"/>
        <v>0</v>
      </c>
      <c r="I26" s="177" t="e">
        <f t="shared" si="1"/>
        <v>#DIV/0!</v>
      </c>
      <c r="J26" s="178"/>
      <c r="K26" s="179">
        <v>0.5</v>
      </c>
      <c r="L26" s="179">
        <f t="shared" si="2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3"/>
        <v>0</v>
      </c>
      <c r="I27" s="177" t="e">
        <f t="shared" si="1"/>
        <v>#DIV/0!</v>
      </c>
      <c r="J27" s="178"/>
      <c r="K27" s="179">
        <v>0.5</v>
      </c>
      <c r="L27" s="179">
        <f t="shared" si="2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3"/>
        <v>0</v>
      </c>
      <c r="I28" s="177" t="e">
        <f t="shared" si="1"/>
        <v>#DIV/0!</v>
      </c>
      <c r="J28" s="178"/>
      <c r="K28" s="179">
        <v>0.5</v>
      </c>
      <c r="L28" s="179">
        <f t="shared" si="2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3"/>
        <v>0</v>
      </c>
      <c r="I29" s="177" t="e">
        <f t="shared" si="1"/>
        <v>#DIV/0!</v>
      </c>
      <c r="J29" s="178"/>
      <c r="K29" s="179">
        <v>0.5</v>
      </c>
      <c r="L29" s="179">
        <f t="shared" si="2"/>
        <v>0</v>
      </c>
    </row>
    <row r="30" spans="1:12" ht="11.25">
      <c r="A30" s="210" t="s">
        <v>65</v>
      </c>
      <c r="B30" s="211"/>
      <c r="C30" s="30">
        <f aca="true" t="shared" si="4" ref="C30:H30">SUM(C6:C29)</f>
        <v>4970.8</v>
      </c>
      <c r="D30" s="30">
        <f t="shared" si="4"/>
        <v>3208.8</v>
      </c>
      <c r="E30" s="141">
        <f t="shared" si="4"/>
        <v>1762</v>
      </c>
      <c r="F30" s="141">
        <f t="shared" si="4"/>
        <v>45236.600000000006</v>
      </c>
      <c r="G30" s="141">
        <f>SUM(G6:G29)</f>
        <v>12523.599999999999</v>
      </c>
      <c r="H30" s="85">
        <f t="shared" si="4"/>
        <v>32713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:J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06" t="s">
        <v>108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4" ht="11.25">
      <c r="A2" s="113"/>
      <c r="B2" s="114"/>
      <c r="C2" s="114"/>
      <c r="D2" s="114"/>
    </row>
    <row r="3" spans="1:14" ht="173.25" customHeight="1">
      <c r="A3" s="212" t="s">
        <v>3</v>
      </c>
      <c r="B3" s="204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192</v>
      </c>
      <c r="I3" s="160" t="s">
        <v>130</v>
      </c>
      <c r="J3" s="98" t="s">
        <v>131</v>
      </c>
      <c r="K3" s="5" t="s">
        <v>83</v>
      </c>
      <c r="L3" s="204" t="s">
        <v>4</v>
      </c>
      <c r="M3" s="204" t="s">
        <v>5</v>
      </c>
      <c r="N3" s="29" t="s">
        <v>6</v>
      </c>
    </row>
    <row r="4" spans="1:14" ht="53.25" customHeight="1">
      <c r="A4" s="213"/>
      <c r="B4" s="205"/>
      <c r="C4" s="8" t="s">
        <v>26</v>
      </c>
      <c r="D4" s="96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1" t="s">
        <v>84</v>
      </c>
      <c r="K4" s="135" t="s">
        <v>85</v>
      </c>
      <c r="L4" s="205"/>
      <c r="M4" s="205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174</v>
      </c>
      <c r="C6" s="154">
        <v>1556.7</v>
      </c>
      <c r="D6" s="18">
        <v>76.2</v>
      </c>
      <c r="E6" s="154">
        <v>1480.45</v>
      </c>
      <c r="F6" s="163">
        <v>0</v>
      </c>
      <c r="G6" s="164">
        <v>0</v>
      </c>
      <c r="H6" s="33">
        <v>11983</v>
      </c>
      <c r="I6" s="33">
        <v>5528.8</v>
      </c>
      <c r="J6" s="196">
        <v>6454.2</v>
      </c>
      <c r="K6" s="166">
        <f aca="true" t="shared" si="0" ref="K6:K29">(E6+F6+G6)/J6*100</f>
        <v>22.937776951442473</v>
      </c>
      <c r="L6" s="167">
        <v>0.941</v>
      </c>
      <c r="M6" s="125">
        <v>1.5</v>
      </c>
      <c r="N6" s="125">
        <f aca="true" t="shared" si="1" ref="N6:N29">L6*M6</f>
        <v>1.4115</v>
      </c>
    </row>
    <row r="7" spans="1:14" ht="11.25">
      <c r="A7" s="100">
        <v>2</v>
      </c>
      <c r="B7" s="16" t="s">
        <v>173</v>
      </c>
      <c r="C7" s="84">
        <v>908</v>
      </c>
      <c r="D7" s="18">
        <v>28.6</v>
      </c>
      <c r="E7" s="84">
        <v>879.4</v>
      </c>
      <c r="F7" s="163">
        <v>0</v>
      </c>
      <c r="G7" s="164">
        <v>0</v>
      </c>
      <c r="H7" s="33">
        <v>2480.5</v>
      </c>
      <c r="I7" s="33">
        <v>649.7</v>
      </c>
      <c r="J7" s="164">
        <v>1830.8</v>
      </c>
      <c r="K7" s="166">
        <f t="shared" si="0"/>
        <v>48.03364649333625</v>
      </c>
      <c r="L7" s="167">
        <v>0.439</v>
      </c>
      <c r="M7" s="125">
        <v>1.5</v>
      </c>
      <c r="N7" s="125">
        <f t="shared" si="1"/>
        <v>0.6585</v>
      </c>
    </row>
    <row r="8" spans="1:14" ht="11.25">
      <c r="A8" s="100">
        <v>3</v>
      </c>
      <c r="B8" s="16" t="s">
        <v>175</v>
      </c>
      <c r="C8" s="140">
        <v>2008.2</v>
      </c>
      <c r="D8" s="18">
        <v>75.6</v>
      </c>
      <c r="E8" s="140">
        <v>1932.6</v>
      </c>
      <c r="F8" s="163">
        <v>0</v>
      </c>
      <c r="G8" s="164">
        <v>0</v>
      </c>
      <c r="H8" s="33">
        <v>5061.4</v>
      </c>
      <c r="I8" s="33">
        <v>1640.1</v>
      </c>
      <c r="J8" s="164">
        <v>3421.3</v>
      </c>
      <c r="K8" s="166">
        <f t="shared" si="0"/>
        <v>56.487300149066144</v>
      </c>
      <c r="L8" s="167">
        <v>0.27</v>
      </c>
      <c r="M8" s="125">
        <v>1.5</v>
      </c>
      <c r="N8" s="125">
        <f t="shared" si="1"/>
        <v>0.405</v>
      </c>
    </row>
    <row r="9" spans="1:14" ht="11.25">
      <c r="A9" s="100">
        <v>4</v>
      </c>
      <c r="B9" s="16" t="s">
        <v>176</v>
      </c>
      <c r="C9" s="84">
        <v>793.4</v>
      </c>
      <c r="D9" s="18">
        <v>30.8</v>
      </c>
      <c r="E9" s="84">
        <v>762.6</v>
      </c>
      <c r="F9" s="163">
        <v>0</v>
      </c>
      <c r="G9" s="164">
        <v>0</v>
      </c>
      <c r="H9" s="33">
        <v>1731.1</v>
      </c>
      <c r="I9" s="33">
        <v>128.8</v>
      </c>
      <c r="J9" s="164">
        <v>1602.3</v>
      </c>
      <c r="K9" s="166">
        <f t="shared" si="0"/>
        <v>47.594083504961624</v>
      </c>
      <c r="L9" s="167">
        <v>0.448</v>
      </c>
      <c r="M9" s="125">
        <v>1.5</v>
      </c>
      <c r="N9" s="125">
        <v>0.672</v>
      </c>
    </row>
    <row r="10" spans="1:14" ht="11.25">
      <c r="A10" s="100">
        <v>5</v>
      </c>
      <c r="B10" s="16" t="s">
        <v>177</v>
      </c>
      <c r="C10" s="84">
        <v>812.5</v>
      </c>
      <c r="D10" s="18">
        <v>28.1</v>
      </c>
      <c r="E10" s="84">
        <v>784.4</v>
      </c>
      <c r="F10" s="163">
        <v>0</v>
      </c>
      <c r="G10" s="164">
        <v>0</v>
      </c>
      <c r="H10" s="33">
        <v>1710.3</v>
      </c>
      <c r="I10" s="33">
        <v>145.3</v>
      </c>
      <c r="J10" s="164">
        <v>1565</v>
      </c>
      <c r="K10" s="166">
        <f t="shared" si="0"/>
        <v>50.12140575079872</v>
      </c>
      <c r="L10" s="167">
        <v>0.398</v>
      </c>
      <c r="M10" s="125">
        <v>1.5</v>
      </c>
      <c r="N10" s="125">
        <v>0.597</v>
      </c>
    </row>
    <row r="11" spans="1:14" ht="11.25">
      <c r="A11" s="100">
        <v>6</v>
      </c>
      <c r="B11" s="16" t="s">
        <v>178</v>
      </c>
      <c r="C11" s="84">
        <v>890.7</v>
      </c>
      <c r="D11" s="18">
        <v>30.8</v>
      </c>
      <c r="E11" s="84">
        <v>859.9</v>
      </c>
      <c r="F11" s="163">
        <v>0</v>
      </c>
      <c r="G11" s="164">
        <v>0</v>
      </c>
      <c r="H11" s="33">
        <v>2294.9</v>
      </c>
      <c r="I11" s="33">
        <v>534.2</v>
      </c>
      <c r="J11" s="164">
        <v>1760.7</v>
      </c>
      <c r="K11" s="166">
        <f t="shared" si="0"/>
        <v>48.838530130061905</v>
      </c>
      <c r="L11" s="167">
        <v>0.423</v>
      </c>
      <c r="M11" s="125">
        <v>1.5</v>
      </c>
      <c r="N11" s="125">
        <f t="shared" si="1"/>
        <v>0.6345</v>
      </c>
    </row>
    <row r="12" spans="1:14" ht="11.25">
      <c r="A12" s="100">
        <v>7</v>
      </c>
      <c r="B12" s="16" t="s">
        <v>179</v>
      </c>
      <c r="C12" s="84">
        <v>1034.9</v>
      </c>
      <c r="D12" s="18">
        <v>76.5</v>
      </c>
      <c r="E12" s="84">
        <v>958.4</v>
      </c>
      <c r="F12" s="163">
        <v>0</v>
      </c>
      <c r="G12" s="164">
        <v>0</v>
      </c>
      <c r="H12" s="33">
        <v>2215.3</v>
      </c>
      <c r="I12" s="33">
        <v>240.5</v>
      </c>
      <c r="J12" s="164">
        <v>1974.8</v>
      </c>
      <c r="K12" s="166">
        <f t="shared" si="0"/>
        <v>48.531496860441564</v>
      </c>
      <c r="L12" s="167">
        <v>0.429</v>
      </c>
      <c r="M12" s="125">
        <v>1.5</v>
      </c>
      <c r="N12" s="125">
        <f t="shared" si="1"/>
        <v>0.6435</v>
      </c>
    </row>
    <row r="13" spans="1:14" ht="11.25">
      <c r="A13" s="100">
        <v>8</v>
      </c>
      <c r="B13" s="16" t="s">
        <v>181</v>
      </c>
      <c r="C13" s="84">
        <v>1695.4</v>
      </c>
      <c r="D13" s="18">
        <v>74.8</v>
      </c>
      <c r="E13" s="84">
        <v>1620.6</v>
      </c>
      <c r="F13" s="163">
        <v>0</v>
      </c>
      <c r="G13" s="164">
        <v>0</v>
      </c>
      <c r="H13" s="33">
        <v>4356.2</v>
      </c>
      <c r="I13" s="33">
        <v>1017.8</v>
      </c>
      <c r="J13" s="164">
        <v>3338.4</v>
      </c>
      <c r="K13" s="166">
        <f t="shared" si="0"/>
        <v>48.54421279654924</v>
      </c>
      <c r="L13" s="167">
        <v>0.429</v>
      </c>
      <c r="M13" s="125">
        <v>1.5</v>
      </c>
      <c r="N13" s="125">
        <f t="shared" si="1"/>
        <v>0.6435</v>
      </c>
    </row>
    <row r="14" spans="1:14" ht="11.25">
      <c r="A14" s="100">
        <v>9</v>
      </c>
      <c r="B14" s="16" t="s">
        <v>180</v>
      </c>
      <c r="C14" s="84">
        <v>824.5</v>
      </c>
      <c r="D14" s="18">
        <v>26.5</v>
      </c>
      <c r="E14" s="84">
        <v>798</v>
      </c>
      <c r="F14" s="163">
        <v>0</v>
      </c>
      <c r="G14" s="164">
        <v>0</v>
      </c>
      <c r="H14" s="33">
        <v>1535.1</v>
      </c>
      <c r="I14" s="33">
        <v>124.9</v>
      </c>
      <c r="J14" s="164">
        <v>1410.2</v>
      </c>
      <c r="K14" s="166">
        <f t="shared" si="0"/>
        <v>56.587718054176705</v>
      </c>
      <c r="L14" s="167">
        <v>0.268</v>
      </c>
      <c r="M14" s="125">
        <v>1.5</v>
      </c>
      <c r="N14" s="125">
        <v>0.402</v>
      </c>
    </row>
    <row r="15" spans="1:14" ht="11.25">
      <c r="A15" s="100">
        <v>10</v>
      </c>
      <c r="B15" s="16" t="s">
        <v>182</v>
      </c>
      <c r="C15" s="84">
        <v>1455.9</v>
      </c>
      <c r="D15" s="18">
        <v>78.8</v>
      </c>
      <c r="E15" s="84">
        <v>1377.1</v>
      </c>
      <c r="F15" s="163">
        <v>0</v>
      </c>
      <c r="G15" s="164">
        <v>0</v>
      </c>
      <c r="H15" s="33">
        <v>4271.2</v>
      </c>
      <c r="I15" s="33">
        <v>1165.9</v>
      </c>
      <c r="J15" s="164">
        <v>3105.3</v>
      </c>
      <c r="K15" s="166">
        <f t="shared" si="0"/>
        <v>44.346761987569636</v>
      </c>
      <c r="L15" s="167">
        <v>0.513</v>
      </c>
      <c r="M15" s="125">
        <v>1.5</v>
      </c>
      <c r="N15" s="125">
        <v>0.77</v>
      </c>
    </row>
    <row r="16" spans="1:14" ht="11.25">
      <c r="A16" s="100">
        <v>11</v>
      </c>
      <c r="B16" s="16" t="s">
        <v>183</v>
      </c>
      <c r="C16" s="84">
        <v>1682.4</v>
      </c>
      <c r="D16" s="18">
        <v>76.6</v>
      </c>
      <c r="E16" s="84">
        <v>1605.8</v>
      </c>
      <c r="F16" s="163">
        <v>0</v>
      </c>
      <c r="G16" s="164">
        <v>0</v>
      </c>
      <c r="H16" s="33">
        <v>3984.3</v>
      </c>
      <c r="I16" s="33">
        <v>1071.8</v>
      </c>
      <c r="J16" s="164">
        <v>2912.5</v>
      </c>
      <c r="K16" s="166">
        <f t="shared" si="0"/>
        <v>55.134763948497856</v>
      </c>
      <c r="L16" s="167">
        <v>0.297</v>
      </c>
      <c r="M16" s="125">
        <v>1.5</v>
      </c>
      <c r="N16" s="125">
        <f t="shared" si="1"/>
        <v>0.4455</v>
      </c>
    </row>
    <row r="17" spans="1:14" ht="11.25">
      <c r="A17" s="100">
        <v>12</v>
      </c>
      <c r="B17" s="16" t="s">
        <v>184</v>
      </c>
      <c r="C17" s="140">
        <v>1511.9</v>
      </c>
      <c r="D17" s="18">
        <v>76.8</v>
      </c>
      <c r="E17" s="140">
        <v>1435.1</v>
      </c>
      <c r="F17" s="163">
        <v>0</v>
      </c>
      <c r="G17" s="164">
        <v>0</v>
      </c>
      <c r="H17" s="33">
        <v>3613.3</v>
      </c>
      <c r="I17" s="33">
        <v>275.8</v>
      </c>
      <c r="J17" s="164">
        <v>3337.5</v>
      </c>
      <c r="K17" s="166">
        <f t="shared" si="0"/>
        <v>42.99925093632959</v>
      </c>
      <c r="L17" s="167">
        <v>0.54</v>
      </c>
      <c r="M17" s="125">
        <v>1.5</v>
      </c>
      <c r="N17" s="125">
        <f t="shared" si="1"/>
        <v>0.81</v>
      </c>
    </row>
    <row r="18" spans="1:14" ht="11.25">
      <c r="A18" s="100">
        <v>13</v>
      </c>
      <c r="B18" s="48"/>
      <c r="C18" s="84"/>
      <c r="D18" s="18">
        <f aca="true" t="shared" si="2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2"/>
        <v>0</v>
      </c>
      <c r="E19" s="54"/>
      <c r="F19" s="170"/>
      <c r="G19" s="61"/>
      <c r="H19" s="33"/>
      <c r="I19" s="33"/>
      <c r="J19" s="165">
        <f aca="true" t="shared" si="3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2"/>
        <v>0</v>
      </c>
      <c r="E20" s="169"/>
      <c r="F20" s="171"/>
      <c r="G20" s="172"/>
      <c r="H20" s="33"/>
      <c r="I20" s="33"/>
      <c r="J20" s="165">
        <f t="shared" si="3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2"/>
        <v>0</v>
      </c>
      <c r="E21" s="61"/>
      <c r="F21" s="170"/>
      <c r="G21" s="172"/>
      <c r="H21" s="33"/>
      <c r="I21" s="33"/>
      <c r="J21" s="165">
        <f t="shared" si="3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2"/>
        <v>0</v>
      </c>
      <c r="E22" s="61"/>
      <c r="F22" s="170"/>
      <c r="G22" s="121"/>
      <c r="H22" s="33"/>
      <c r="I22" s="33"/>
      <c r="J22" s="165">
        <f t="shared" si="3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2"/>
        <v>0</v>
      </c>
      <c r="E23" s="54"/>
      <c r="F23" s="163"/>
      <c r="G23" s="164"/>
      <c r="H23" s="33"/>
      <c r="I23" s="33"/>
      <c r="J23" s="165">
        <f t="shared" si="3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2"/>
        <v>0</v>
      </c>
      <c r="E24" s="61"/>
      <c r="F24" s="170"/>
      <c r="G24" s="164"/>
      <c r="H24" s="33"/>
      <c r="I24" s="33"/>
      <c r="J24" s="165">
        <f t="shared" si="3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2"/>
        <v>0</v>
      </c>
      <c r="E25" s="54"/>
      <c r="F25" s="170"/>
      <c r="G25" s="164"/>
      <c r="H25" s="33"/>
      <c r="I25" s="33"/>
      <c r="J25" s="165">
        <f t="shared" si="3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2"/>
        <v>0</v>
      </c>
      <c r="E26" s="61"/>
      <c r="F26" s="170"/>
      <c r="G26" s="164"/>
      <c r="H26" s="33"/>
      <c r="I26" s="33"/>
      <c r="J26" s="165">
        <f t="shared" si="3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2"/>
        <v>0</v>
      </c>
      <c r="E27" s="61"/>
      <c r="F27" s="163"/>
      <c r="G27" s="164"/>
      <c r="H27" s="33"/>
      <c r="I27" s="33"/>
      <c r="J27" s="165">
        <f t="shared" si="3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2"/>
        <v>0</v>
      </c>
      <c r="E28" s="169"/>
      <c r="F28" s="163"/>
      <c r="G28" s="172"/>
      <c r="H28" s="33"/>
      <c r="I28" s="33"/>
      <c r="J28" s="165">
        <f t="shared" si="3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2"/>
        <v>0</v>
      </c>
      <c r="E29" s="168"/>
      <c r="F29" s="163"/>
      <c r="G29" s="172"/>
      <c r="H29" s="33"/>
      <c r="I29" s="33"/>
      <c r="J29" s="165">
        <f t="shared" si="3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10" t="s">
        <v>78</v>
      </c>
      <c r="B30" s="211"/>
      <c r="C30" s="30">
        <f>SUM(C6:C29)</f>
        <v>15174.499999999998</v>
      </c>
      <c r="D30" s="30">
        <f aca="true" t="shared" si="4" ref="D30:J30">SUM(D6:D29)</f>
        <v>680.1</v>
      </c>
      <c r="E30" s="173">
        <f t="shared" si="4"/>
        <v>14494.349999999999</v>
      </c>
      <c r="F30" s="173">
        <f t="shared" si="4"/>
        <v>0</v>
      </c>
      <c r="G30" s="174">
        <f t="shared" si="4"/>
        <v>0</v>
      </c>
      <c r="H30" s="174">
        <f t="shared" si="4"/>
        <v>45236.600000000006</v>
      </c>
      <c r="I30" s="174">
        <f t="shared" si="4"/>
        <v>12523.599999999999</v>
      </c>
      <c r="J30" s="174">
        <f t="shared" si="4"/>
        <v>32713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F17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06" t="s">
        <v>82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2" ht="11.25">
      <c r="A2" s="113"/>
      <c r="B2" s="114"/>
    </row>
    <row r="3" spans="1:10" ht="143.25" customHeight="1">
      <c r="A3" s="212" t="s">
        <v>3</v>
      </c>
      <c r="B3" s="210" t="s">
        <v>102</v>
      </c>
      <c r="C3" s="98" t="s">
        <v>114</v>
      </c>
      <c r="D3" s="36" t="s">
        <v>200</v>
      </c>
      <c r="E3" s="36" t="s">
        <v>214</v>
      </c>
      <c r="F3" s="28" t="s">
        <v>132</v>
      </c>
      <c r="G3" s="28" t="s">
        <v>24</v>
      </c>
      <c r="H3" s="204" t="s">
        <v>80</v>
      </c>
      <c r="I3" s="204" t="s">
        <v>19</v>
      </c>
      <c r="J3" s="29" t="s">
        <v>6</v>
      </c>
    </row>
    <row r="4" spans="1:10" ht="49.5" customHeight="1">
      <c r="A4" s="212"/>
      <c r="B4" s="210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05"/>
      <c r="I4" s="205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174</v>
      </c>
      <c r="C6" s="197">
        <v>0</v>
      </c>
      <c r="D6" s="33">
        <v>11983</v>
      </c>
      <c r="E6" s="33">
        <v>5528.8</v>
      </c>
      <c r="F6" s="196">
        <v>6454.2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173</v>
      </c>
      <c r="C7" s="197">
        <v>0</v>
      </c>
      <c r="D7" s="33">
        <v>2480.5</v>
      </c>
      <c r="E7" s="33">
        <v>649.7</v>
      </c>
      <c r="F7" s="164">
        <v>1830.8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175</v>
      </c>
      <c r="C8" s="197">
        <v>0</v>
      </c>
      <c r="D8" s="33">
        <v>5061.4</v>
      </c>
      <c r="E8" s="33">
        <v>1640.1</v>
      </c>
      <c r="F8" s="164">
        <v>3421.3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176</v>
      </c>
      <c r="C9" s="197">
        <v>0</v>
      </c>
      <c r="D9" s="33">
        <v>1731.1</v>
      </c>
      <c r="E9" s="33">
        <v>128.8</v>
      </c>
      <c r="F9" s="164">
        <v>1602.3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177</v>
      </c>
      <c r="C10" s="197">
        <v>0</v>
      </c>
      <c r="D10" s="33">
        <v>1710.3</v>
      </c>
      <c r="E10" s="33">
        <v>145.3</v>
      </c>
      <c r="F10" s="164">
        <v>1565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178</v>
      </c>
      <c r="C11" s="197">
        <v>0</v>
      </c>
      <c r="D11" s="33">
        <v>2294.9</v>
      </c>
      <c r="E11" s="33">
        <v>534.2</v>
      </c>
      <c r="F11" s="164">
        <v>1760.7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179</v>
      </c>
      <c r="C12" s="197">
        <v>0</v>
      </c>
      <c r="D12" s="33">
        <v>2215.3</v>
      </c>
      <c r="E12" s="33">
        <v>240.5</v>
      </c>
      <c r="F12" s="164">
        <v>1974.8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181</v>
      </c>
      <c r="C13" s="197">
        <v>0</v>
      </c>
      <c r="D13" s="33">
        <v>4356.2</v>
      </c>
      <c r="E13" s="33">
        <v>1017.8</v>
      </c>
      <c r="F13" s="164">
        <v>3338.4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180</v>
      </c>
      <c r="C14" s="197">
        <v>0</v>
      </c>
      <c r="D14" s="33">
        <v>1535.1</v>
      </c>
      <c r="E14" s="33">
        <v>124.9</v>
      </c>
      <c r="F14" s="164">
        <v>1410.2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182</v>
      </c>
      <c r="C15" s="197">
        <v>0</v>
      </c>
      <c r="D15" s="33">
        <v>4271.2</v>
      </c>
      <c r="E15" s="33">
        <v>1165.9</v>
      </c>
      <c r="F15" s="164">
        <v>3105.3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183</v>
      </c>
      <c r="C16" s="197">
        <v>0</v>
      </c>
      <c r="D16" s="33">
        <v>3984.3</v>
      </c>
      <c r="E16" s="33">
        <v>1071.8</v>
      </c>
      <c r="F16" s="164">
        <v>2912.5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184</v>
      </c>
      <c r="C17" s="197">
        <v>0</v>
      </c>
      <c r="D17" s="33">
        <v>3613.3</v>
      </c>
      <c r="E17" s="33">
        <v>275.8</v>
      </c>
      <c r="F17" s="164">
        <v>3337.5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2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2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2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2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2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2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2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2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2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2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2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10" t="s">
        <v>78</v>
      </c>
      <c r="B30" s="211"/>
      <c r="C30" s="85">
        <f>SUM(C6:C29)</f>
        <v>0</v>
      </c>
      <c r="D30" s="85">
        <f>SUM(D6:D29)</f>
        <v>45236.600000000006</v>
      </c>
      <c r="E30" s="85">
        <f>SUM(E6:E29)</f>
        <v>12523.599999999999</v>
      </c>
      <c r="F30" s="141">
        <f>SUM(F6:F29)</f>
        <v>32713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3" sqref="D33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06" t="s">
        <v>79</v>
      </c>
      <c r="B1" s="206"/>
      <c r="C1" s="206"/>
      <c r="D1" s="206"/>
      <c r="E1" s="206"/>
      <c r="F1" s="206"/>
      <c r="G1" s="206"/>
      <c r="H1" s="206"/>
      <c r="I1" s="143"/>
      <c r="J1" s="143"/>
      <c r="K1" s="143"/>
    </row>
    <row r="2" spans="1:2" ht="11.25">
      <c r="A2" s="113"/>
      <c r="B2" s="114"/>
    </row>
    <row r="3" spans="1:8" ht="72" customHeight="1">
      <c r="A3" s="212" t="s">
        <v>3</v>
      </c>
      <c r="B3" s="210" t="s">
        <v>102</v>
      </c>
      <c r="C3" s="98" t="s">
        <v>115</v>
      </c>
      <c r="D3" s="82" t="s">
        <v>144</v>
      </c>
      <c r="E3" s="98" t="s">
        <v>24</v>
      </c>
      <c r="F3" s="204" t="s">
        <v>80</v>
      </c>
      <c r="G3" s="204" t="s">
        <v>5</v>
      </c>
      <c r="H3" s="29" t="s">
        <v>6</v>
      </c>
    </row>
    <row r="4" spans="1:8" ht="38.25" customHeight="1">
      <c r="A4" s="213"/>
      <c r="B4" s="210"/>
      <c r="C4" s="134" t="s">
        <v>81</v>
      </c>
      <c r="D4" s="134" t="s">
        <v>76</v>
      </c>
      <c r="E4" s="144" t="s">
        <v>77</v>
      </c>
      <c r="F4" s="205"/>
      <c r="G4" s="205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146">
        <v>0</v>
      </c>
      <c r="D6" s="154">
        <v>1556.7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173</v>
      </c>
      <c r="C7" s="146">
        <v>0</v>
      </c>
      <c r="D7" s="84">
        <v>908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175</v>
      </c>
      <c r="C8" s="146">
        <v>0</v>
      </c>
      <c r="D8" s="140">
        <v>2008.2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176</v>
      </c>
      <c r="C9" s="146">
        <v>0</v>
      </c>
      <c r="D9" s="84">
        <v>793.4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177</v>
      </c>
      <c r="C10" s="146">
        <v>0</v>
      </c>
      <c r="D10" s="84">
        <v>812.5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146">
        <v>0</v>
      </c>
      <c r="D11" s="84">
        <v>890.7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146">
        <v>0</v>
      </c>
      <c r="D12" s="84">
        <v>1034.9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146">
        <v>0</v>
      </c>
      <c r="D13" s="84">
        <v>1695.4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146">
        <v>0</v>
      </c>
      <c r="D14" s="84">
        <v>824.5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146">
        <v>0</v>
      </c>
      <c r="D15" s="84">
        <v>1455.9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146">
        <v>0</v>
      </c>
      <c r="D16" s="84">
        <v>1682.4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146">
        <v>0</v>
      </c>
      <c r="D17" s="140">
        <v>1511.9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0" t="s">
        <v>78</v>
      </c>
      <c r="B30" s="211"/>
      <c r="C30" s="152">
        <f>SUM(C6:C29)</f>
        <v>0</v>
      </c>
      <c r="D30" s="141">
        <f>SUM(D6:D29)</f>
        <v>15174.499999999998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2" sqref="D32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06" t="s">
        <v>72</v>
      </c>
      <c r="B1" s="206"/>
      <c r="C1" s="206"/>
      <c r="D1" s="206"/>
      <c r="E1" s="206"/>
      <c r="F1" s="206"/>
      <c r="G1" s="206"/>
      <c r="H1" s="206"/>
      <c r="I1" s="133"/>
      <c r="J1" s="133"/>
      <c r="K1" s="133"/>
    </row>
    <row r="2" spans="1:2" ht="11.25">
      <c r="A2" s="113"/>
      <c r="B2" s="114"/>
    </row>
    <row r="3" spans="1:8" ht="78.75" customHeight="1">
      <c r="A3" s="212" t="s">
        <v>73</v>
      </c>
      <c r="B3" s="210" t="s">
        <v>102</v>
      </c>
      <c r="C3" s="98" t="s">
        <v>116</v>
      </c>
      <c r="D3" s="98" t="s">
        <v>117</v>
      </c>
      <c r="E3" s="98" t="s">
        <v>24</v>
      </c>
      <c r="F3" s="204" t="s">
        <v>74</v>
      </c>
      <c r="G3" s="204" t="s">
        <v>5</v>
      </c>
      <c r="H3" s="29" t="s">
        <v>6</v>
      </c>
    </row>
    <row r="4" spans="1:8" ht="45" customHeight="1">
      <c r="A4" s="213"/>
      <c r="B4" s="210"/>
      <c r="C4" s="134" t="s">
        <v>75</v>
      </c>
      <c r="D4" s="134" t="s">
        <v>76</v>
      </c>
      <c r="E4" s="135" t="s">
        <v>77</v>
      </c>
      <c r="F4" s="205"/>
      <c r="G4" s="205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84">
        <v>0</v>
      </c>
      <c r="D6" s="136">
        <v>387.1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173</v>
      </c>
      <c r="C7" s="84">
        <v>0</v>
      </c>
      <c r="D7" s="136">
        <v>112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175</v>
      </c>
      <c r="C8" s="84">
        <v>0</v>
      </c>
      <c r="D8" s="136">
        <v>506.9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176</v>
      </c>
      <c r="C9" s="84">
        <v>0</v>
      </c>
      <c r="D9" s="136">
        <v>92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177</v>
      </c>
      <c r="C10" s="84">
        <v>0</v>
      </c>
      <c r="D10" s="136">
        <v>189.5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84">
        <v>0</v>
      </c>
      <c r="D11" s="136">
        <v>211.2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84">
        <v>0</v>
      </c>
      <c r="D12" s="136">
        <v>191.6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84">
        <v>0</v>
      </c>
      <c r="D13" s="136">
        <v>423.1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84">
        <v>0</v>
      </c>
      <c r="D14" s="136">
        <v>135.9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84">
        <v>0</v>
      </c>
      <c r="D15" s="136">
        <v>418.4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84">
        <v>0</v>
      </c>
      <c r="D16" s="136">
        <v>355.5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84">
        <v>0</v>
      </c>
      <c r="D17" s="136">
        <v>277.9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0" t="s">
        <v>78</v>
      </c>
      <c r="B30" s="211"/>
      <c r="C30" s="85">
        <f>SUM(C6:C29)</f>
        <v>0</v>
      </c>
      <c r="D30" s="141">
        <f>SUM(D6:D29)</f>
        <v>3301.1000000000004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I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06" t="s">
        <v>118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12" t="s">
        <v>3</v>
      </c>
      <c r="B3" s="210" t="s">
        <v>102</v>
      </c>
      <c r="C3" s="67" t="s">
        <v>66</v>
      </c>
      <c r="D3" s="28" t="s">
        <v>145</v>
      </c>
      <c r="E3" s="28" t="s">
        <v>119</v>
      </c>
      <c r="F3" s="36" t="s">
        <v>193</v>
      </c>
      <c r="G3" s="36" t="s">
        <v>194</v>
      </c>
      <c r="H3" s="36" t="s">
        <v>195</v>
      </c>
      <c r="I3" s="98" t="s">
        <v>133</v>
      </c>
      <c r="J3" s="98" t="s">
        <v>24</v>
      </c>
      <c r="K3" s="204" t="s">
        <v>67</v>
      </c>
      <c r="L3" s="204" t="s">
        <v>5</v>
      </c>
      <c r="M3" s="29" t="s">
        <v>6</v>
      </c>
    </row>
    <row r="4" spans="1:13" ht="43.5" customHeight="1">
      <c r="A4" s="212"/>
      <c r="B4" s="210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05"/>
      <c r="L4" s="205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174</v>
      </c>
      <c r="C6" s="120">
        <v>0</v>
      </c>
      <c r="D6" s="12">
        <v>0</v>
      </c>
      <c r="E6" s="121">
        <f aca="true" t="shared" si="0" ref="E6:E29">C6-D6</f>
        <v>0</v>
      </c>
      <c r="F6" s="53">
        <v>10033.8</v>
      </c>
      <c r="G6" s="33">
        <v>1953.6</v>
      </c>
      <c r="H6" s="53">
        <v>3042.9</v>
      </c>
      <c r="I6" s="122">
        <f aca="true" t="shared" si="1" ref="I6:I29">F6-G6-H6</f>
        <v>5037.299999999999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173</v>
      </c>
      <c r="C7" s="120">
        <v>0</v>
      </c>
      <c r="D7" s="12">
        <v>0</v>
      </c>
      <c r="E7" s="121">
        <f t="shared" si="0"/>
        <v>0</v>
      </c>
      <c r="F7" s="53">
        <v>2289.3</v>
      </c>
      <c r="G7" s="33">
        <v>552.6</v>
      </c>
      <c r="H7" s="53">
        <v>97</v>
      </c>
      <c r="I7" s="122">
        <f t="shared" si="1"/>
        <v>1639.7000000000003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175</v>
      </c>
      <c r="C8" s="120">
        <v>0</v>
      </c>
      <c r="D8" s="12">
        <v>0</v>
      </c>
      <c r="E8" s="121">
        <f t="shared" si="0"/>
        <v>0</v>
      </c>
      <c r="F8" s="53">
        <v>4819.6</v>
      </c>
      <c r="G8" s="33">
        <v>701.8</v>
      </c>
      <c r="H8" s="53">
        <v>778.9</v>
      </c>
      <c r="I8" s="122">
        <f t="shared" si="1"/>
        <v>3338.9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176</v>
      </c>
      <c r="C9" s="120">
        <v>0</v>
      </c>
      <c r="D9" s="12">
        <v>0</v>
      </c>
      <c r="E9" s="121">
        <f t="shared" si="0"/>
        <v>0</v>
      </c>
      <c r="F9" s="53">
        <v>1473.6</v>
      </c>
      <c r="G9" s="33">
        <v>52.6</v>
      </c>
      <c r="H9" s="53">
        <v>76.1</v>
      </c>
      <c r="I9" s="122">
        <f t="shared" si="1"/>
        <v>1344.9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177</v>
      </c>
      <c r="C10" s="120">
        <v>0</v>
      </c>
      <c r="D10" s="12">
        <v>0</v>
      </c>
      <c r="E10" s="121">
        <f t="shared" si="0"/>
        <v>0</v>
      </c>
      <c r="F10" s="53">
        <v>1631</v>
      </c>
      <c r="G10" s="33">
        <v>52.6</v>
      </c>
      <c r="H10" s="53">
        <v>92.7</v>
      </c>
      <c r="I10" s="122">
        <f t="shared" si="1"/>
        <v>1485.7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178</v>
      </c>
      <c r="C11" s="120">
        <v>0</v>
      </c>
      <c r="D11" s="12">
        <v>0</v>
      </c>
      <c r="E11" s="121">
        <f t="shared" si="0"/>
        <v>0</v>
      </c>
      <c r="F11" s="53">
        <v>2209.8</v>
      </c>
      <c r="G11" s="33">
        <v>52.6</v>
      </c>
      <c r="H11" s="53">
        <v>463.1</v>
      </c>
      <c r="I11" s="122">
        <f t="shared" si="1"/>
        <v>1694.1000000000004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179</v>
      </c>
      <c r="C12" s="120">
        <v>0</v>
      </c>
      <c r="D12" s="12">
        <v>0</v>
      </c>
      <c r="E12" s="121">
        <f t="shared" si="0"/>
        <v>0</v>
      </c>
      <c r="F12" s="53">
        <v>2203.3</v>
      </c>
      <c r="G12" s="33">
        <v>107.8</v>
      </c>
      <c r="H12" s="53">
        <v>132.8</v>
      </c>
      <c r="I12" s="122">
        <f t="shared" si="1"/>
        <v>1962.7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181</v>
      </c>
      <c r="C13" s="120">
        <v>0</v>
      </c>
      <c r="D13" s="12">
        <v>0</v>
      </c>
      <c r="E13" s="121">
        <f t="shared" si="0"/>
        <v>0</v>
      </c>
      <c r="F13" s="53">
        <v>4040</v>
      </c>
      <c r="G13" s="33">
        <v>107.8</v>
      </c>
      <c r="H13" s="53">
        <v>686.2</v>
      </c>
      <c r="I13" s="122">
        <f t="shared" si="1"/>
        <v>3246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180</v>
      </c>
      <c r="C14" s="120">
        <v>0</v>
      </c>
      <c r="D14" s="12">
        <v>0</v>
      </c>
      <c r="E14" s="121">
        <f t="shared" si="0"/>
        <v>0</v>
      </c>
      <c r="F14" s="53">
        <v>1517.1</v>
      </c>
      <c r="G14" s="33">
        <v>52.5</v>
      </c>
      <c r="H14" s="53">
        <v>72.4</v>
      </c>
      <c r="I14" s="122">
        <f t="shared" si="1"/>
        <v>1392.1999999999998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182</v>
      </c>
      <c r="C15" s="120">
        <v>0</v>
      </c>
      <c r="D15" s="12">
        <v>0</v>
      </c>
      <c r="E15" s="121">
        <f t="shared" si="0"/>
        <v>0</v>
      </c>
      <c r="F15" s="53">
        <v>3902.6</v>
      </c>
      <c r="G15" s="33">
        <v>107.8</v>
      </c>
      <c r="H15" s="53">
        <v>930.9</v>
      </c>
      <c r="I15" s="122">
        <f t="shared" si="1"/>
        <v>2863.8999999999996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183</v>
      </c>
      <c r="C16" s="120">
        <v>0</v>
      </c>
      <c r="D16" s="12">
        <v>0</v>
      </c>
      <c r="E16" s="121">
        <f t="shared" si="0"/>
        <v>0</v>
      </c>
      <c r="F16" s="53">
        <v>3869.5</v>
      </c>
      <c r="G16" s="33">
        <v>107.8</v>
      </c>
      <c r="H16" s="53">
        <v>841.1</v>
      </c>
      <c r="I16" s="122">
        <f t="shared" si="1"/>
        <v>2920.6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184</v>
      </c>
      <c r="C17" s="120">
        <v>0</v>
      </c>
      <c r="D17" s="12">
        <v>0</v>
      </c>
      <c r="E17" s="121">
        <f t="shared" si="0"/>
        <v>0</v>
      </c>
      <c r="F17" s="53">
        <v>3277.7</v>
      </c>
      <c r="G17" s="33">
        <v>107.8</v>
      </c>
      <c r="H17" s="53">
        <v>168</v>
      </c>
      <c r="I17" s="122">
        <f t="shared" si="1"/>
        <v>3001.8999999999996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10" t="s">
        <v>65</v>
      </c>
      <c r="B30" s="211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41267.29999999999</v>
      </c>
      <c r="G30" s="85">
        <f t="shared" si="4"/>
        <v>3957.3000000000006</v>
      </c>
      <c r="H30" s="85">
        <f>SUM(H6:H29)</f>
        <v>7382.099999999999</v>
      </c>
      <c r="I30" s="85">
        <f t="shared" si="4"/>
        <v>29927.9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9" sqref="F1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12" t="s">
        <v>3</v>
      </c>
      <c r="B3" s="210" t="s">
        <v>102</v>
      </c>
      <c r="C3" s="28" t="s">
        <v>121</v>
      </c>
      <c r="D3" s="27"/>
      <c r="E3" s="27"/>
      <c r="F3" s="36" t="s">
        <v>196</v>
      </c>
      <c r="G3" s="36" t="s">
        <v>197</v>
      </c>
      <c r="H3" s="36" t="s">
        <v>195</v>
      </c>
      <c r="I3" s="98" t="s">
        <v>134</v>
      </c>
      <c r="J3" s="98" t="s">
        <v>24</v>
      </c>
      <c r="K3" s="204" t="s">
        <v>15</v>
      </c>
      <c r="L3" s="204" t="s">
        <v>63</v>
      </c>
      <c r="M3" s="6" t="s">
        <v>6</v>
      </c>
    </row>
    <row r="4" spans="1:13" s="10" customFormat="1" ht="56.25" customHeight="1">
      <c r="A4" s="212"/>
      <c r="B4" s="210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05"/>
      <c r="L4" s="205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174</v>
      </c>
      <c r="C6" s="101">
        <v>0</v>
      </c>
      <c r="D6" s="102"/>
      <c r="E6" s="102"/>
      <c r="F6" s="53">
        <v>10033.8</v>
      </c>
      <c r="G6" s="33">
        <v>1953.6</v>
      </c>
      <c r="H6" s="53">
        <v>3042.9</v>
      </c>
      <c r="I6" s="201">
        <f aca="true" t="shared" si="0" ref="I6:I17">F6-G6-H6</f>
        <v>5037.299999999999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173</v>
      </c>
      <c r="C7" s="101">
        <v>0</v>
      </c>
      <c r="D7" s="102"/>
      <c r="E7" s="102"/>
      <c r="F7" s="53">
        <v>2289.3</v>
      </c>
      <c r="G7" s="33">
        <v>552.6</v>
      </c>
      <c r="H7" s="53">
        <v>97</v>
      </c>
      <c r="I7" s="121">
        <f t="shared" si="0"/>
        <v>1639.7000000000003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175</v>
      </c>
      <c r="C8" s="101">
        <v>0</v>
      </c>
      <c r="D8" s="102"/>
      <c r="E8" s="102"/>
      <c r="F8" s="53">
        <v>4819.6</v>
      </c>
      <c r="G8" s="33">
        <v>701.8</v>
      </c>
      <c r="H8" s="53">
        <v>778.9</v>
      </c>
      <c r="I8" s="121">
        <f t="shared" si="0"/>
        <v>3338.9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176</v>
      </c>
      <c r="C9" s="101">
        <v>0</v>
      </c>
      <c r="D9" s="102"/>
      <c r="E9" s="102"/>
      <c r="F9" s="53">
        <v>1473.6</v>
      </c>
      <c r="G9" s="33">
        <v>52.6</v>
      </c>
      <c r="H9" s="53">
        <v>76.1</v>
      </c>
      <c r="I9" s="121">
        <f t="shared" si="0"/>
        <v>1344.9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177</v>
      </c>
      <c r="C10" s="101">
        <v>0</v>
      </c>
      <c r="D10" s="102"/>
      <c r="E10" s="102"/>
      <c r="F10" s="53">
        <v>1631</v>
      </c>
      <c r="G10" s="33">
        <v>52.6</v>
      </c>
      <c r="H10" s="53">
        <v>92.7</v>
      </c>
      <c r="I10" s="121">
        <f t="shared" si="0"/>
        <v>1485.7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178</v>
      </c>
      <c r="C11" s="101">
        <v>0</v>
      </c>
      <c r="D11" s="102"/>
      <c r="E11" s="102"/>
      <c r="F11" s="53">
        <v>2209.8</v>
      </c>
      <c r="G11" s="33">
        <v>52.6</v>
      </c>
      <c r="H11" s="53">
        <v>463.1</v>
      </c>
      <c r="I11" s="121">
        <f t="shared" si="0"/>
        <v>1694.1000000000004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179</v>
      </c>
      <c r="C12" s="101">
        <v>0</v>
      </c>
      <c r="D12" s="102"/>
      <c r="E12" s="102"/>
      <c r="F12" s="53">
        <v>2203.3</v>
      </c>
      <c r="G12" s="33">
        <v>107.8</v>
      </c>
      <c r="H12" s="53">
        <v>132.8</v>
      </c>
      <c r="I12" s="121">
        <f t="shared" si="0"/>
        <v>1962.7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181</v>
      </c>
      <c r="C13" s="101">
        <v>0</v>
      </c>
      <c r="D13" s="102"/>
      <c r="E13" s="102"/>
      <c r="F13" s="53">
        <v>4040</v>
      </c>
      <c r="G13" s="33">
        <v>107.8</v>
      </c>
      <c r="H13" s="53">
        <v>686.2</v>
      </c>
      <c r="I13" s="121">
        <f t="shared" si="0"/>
        <v>3246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180</v>
      </c>
      <c r="C14" s="101">
        <v>0</v>
      </c>
      <c r="D14" s="102"/>
      <c r="E14" s="102"/>
      <c r="F14" s="53">
        <v>1517.1</v>
      </c>
      <c r="G14" s="33">
        <v>52.5</v>
      </c>
      <c r="H14" s="53">
        <v>72.4</v>
      </c>
      <c r="I14" s="121">
        <f t="shared" si="0"/>
        <v>1392.1999999999998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182</v>
      </c>
      <c r="C15" s="101">
        <v>0</v>
      </c>
      <c r="D15" s="102"/>
      <c r="E15" s="102"/>
      <c r="F15" s="53">
        <v>3902.6</v>
      </c>
      <c r="G15" s="33">
        <v>107.8</v>
      </c>
      <c r="H15" s="53">
        <v>930.9</v>
      </c>
      <c r="I15" s="121">
        <f t="shared" si="0"/>
        <v>2863.8999999999996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183</v>
      </c>
      <c r="C16" s="101">
        <v>0</v>
      </c>
      <c r="D16" s="102"/>
      <c r="E16" s="102"/>
      <c r="F16" s="53">
        <v>3869.5</v>
      </c>
      <c r="G16" s="33">
        <v>107.8</v>
      </c>
      <c r="H16" s="53">
        <v>841.1</v>
      </c>
      <c r="I16" s="121">
        <f t="shared" si="0"/>
        <v>2920.6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184</v>
      </c>
      <c r="C17" s="101">
        <v>0</v>
      </c>
      <c r="D17" s="102"/>
      <c r="E17" s="102"/>
      <c r="F17" s="53">
        <v>3277.7</v>
      </c>
      <c r="G17" s="33">
        <v>107.8</v>
      </c>
      <c r="H17" s="53">
        <v>168</v>
      </c>
      <c r="I17" s="121">
        <f t="shared" si="0"/>
        <v>3001.8999999999996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10" t="s">
        <v>65</v>
      </c>
      <c r="B30" s="211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41267.29999999999</v>
      </c>
      <c r="G30" s="19">
        <f t="shared" si="4"/>
        <v>3957.3000000000006</v>
      </c>
      <c r="H30" s="19">
        <f t="shared" si="4"/>
        <v>7382.099999999999</v>
      </c>
      <c r="I30" s="19">
        <f t="shared" si="4"/>
        <v>29927.9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2010-02-01T05:18:16Z</cp:lastPrinted>
  <dcterms:created xsi:type="dcterms:W3CDTF">2007-07-17T04:31:37Z</dcterms:created>
  <dcterms:modified xsi:type="dcterms:W3CDTF">2010-02-01T16:10:51Z</dcterms:modified>
  <cp:category/>
  <cp:version/>
  <cp:contentType/>
  <cp:contentStatus/>
</cp:coreProperties>
</file>