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<sst xmlns="http://schemas.openxmlformats.org/spreadsheetml/2006/main" count="644" uniqueCount="220">
  <si>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</si>
  <si>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</si>
  <si>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</si>
  <si>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</si>
  <si>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</si>
  <si>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</si>
  <si>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</si>
  <si>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</si>
  <si>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</si>
  <si>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</si>
  <si>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</si>
  <si>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</si>
  <si>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</si>
  <si>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</si>
  <si>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</si>
  <si>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</si>
  <si>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</si>
  <si>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</si>
  <si>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</si>
  <si>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</si>
  <si>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</si>
  <si>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</si>
  <si>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</si>
  <si>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</si>
  <si>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</si>
  <si>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</si>
  <si>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</si>
  <si>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</si>
  <si>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</si>
  <si>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</si>
  <si>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</si>
  <si>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</si>
  <si>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</si>
  <si>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</si>
  <si>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</si>
  <si>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</si>
  <si>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</si>
  <si>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</si>
  <si>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</si>
  <si>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</si>
  <si>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</si>
  <si>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</si>
  <si>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</si>
  <si>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</si>
  <si>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</si>
  <si>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</si>
  <si>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</si>
  <si>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</si>
  <si>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</si>
  <si>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</si>
  <si>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</si>
  <si>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</si>
  <si>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</si>
  <si>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</si>
  <si>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</si>
  <si>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</si>
  <si>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</si>
  <si>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</si>
  <si>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</si>
  <si>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</si>
  <si>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</si>
  <si>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</si>
  <si>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</si>
  <si>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</si>
  <si>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</si>
  <si>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</si>
  <si>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</si>
  <si>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</si>
  <si>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</si>
  <si>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</si>
  <si>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</si>
  <si>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</si>
  <si>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</si>
  <si>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</si>
  <si>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</si>
  <si>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</si>
  <si>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</si>
  <si>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</si>
  <si>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</si>
  <si>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</si>
  <si>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</si>
  <si>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</si>
  <si>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</si>
  <si>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</si>
  <si>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</si>
  <si>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</si>
  <si>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</si>
  <si>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</si>
  <si>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</si>
  <si>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</si>
  <si>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</si>
  <si>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</si>
  <si>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</si>
  <si>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</si>
  <si>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</si>
  <si>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</si>
  <si>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</si>
  <si>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</si>
  <si>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</si>
  <si>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</si>
  <si>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</si>
  <si>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</si>
  <si>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</si>
  <si>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</si>
  <si>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</si>
  <si>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</si>
  <si>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</si>
  <si>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</si>
  <si>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</si>
  <si>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</si>
  <si>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</si>
  <si>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</si>
  <si>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</si>
  <si>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</si>
  <si>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</si>
  <si>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</si>
  <si>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</si>
  <si>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</si>
  <si>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</si>
  <si>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</si>
  <si>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</si>
  <si>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</si>
  <si>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</si>
  <si>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</si>
  <si>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</si>
  <si>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</si>
  <si>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</si>
  <si>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</si>
  <si>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</si>
  <si>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</si>
  <si>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</si>
  <si>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</si>
  <si>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</si>
  <si>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</si>
  <si>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</si>
  <si>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</si>
  <si>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</si>
  <si>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</si>
  <si>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</si>
  <si>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</si>
  <si>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</si>
  <si>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</si>
  <si>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</si>
  <si>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</si>
  <si>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</si>
  <si>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</si>
  <si>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</si>
  <si>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</si>
  <si>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</si>
  <si>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</si>
  <si>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</si>
  <si>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</si>
  <si>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</si>
  <si>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</si>
  <si>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</si>
  <si>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</si>
  <si>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</si>
  <si>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</si>
  <si>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</si>
  <si>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</si>
  <si>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</si>
  <si>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</si>
  <si>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</si>
  <si>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</si>
  <si>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</si>
  <si>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</si>
  <si>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</si>
  <si>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</si>
  <si>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</si>
  <si>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</si>
  <si>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</si>
  <si>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</si>
  <si>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</si>
  <si>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</si>
  <si>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</si>
  <si>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</si>
  <si>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</si>
  <si>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</si>
  <si>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</si>
  <si>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</si>
  <si>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</si>
  <si>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</si>
  <si>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</si>
  <si>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</si>
  <si>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</si>
  <si>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</si>
  <si>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</si>
  <si>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</si>
  <si>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</si>
  <si>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</si>
  <si>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</si>
  <si>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>Плановые показатели объема расходов бюджета поселений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</si>
  <si>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</si>
  <si>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</si>
  <si>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</si>
  <si>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</si>
  <si>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</si>
  <si>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</si>
  <si>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</si>
  <si>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</si>
  <si>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</si>
  <si>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</si>
  <si>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</si>
  <si>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</si>
  <si>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</si>
  <si>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</si>
  <si>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</si>
  <si>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</si>
  <si>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</si>
  <si>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</si>
  <si>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</si>
  <si>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Кредиторская задолженность на 01.01.2008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</si>
  <si>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</si>
  <si>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</si>
  <si>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</si>
  <si>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</si>
  <si>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Недоимка по местным налогам на 01.07.2008</t>
  </si>
  <si>
    <t xml:space="preserve"> Результаты оценки качества управления финансами и платежеспособности поселений Аликовского района  по состоянию на 01.10.2008 г. </t>
  </si>
  <si>
    <t>Кредиторская задолженность на 01.10.2008</t>
  </si>
  <si>
    <t>Недоимка по местным налогам на 01.10.2008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</si>
</sst>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7" sqref="N7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198" t="s">
        <v>217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2">
        <v>0.463</v>
      </c>
      <c r="D6" s="192">
        <v>0</v>
      </c>
      <c r="E6" s="192">
        <v>1.266</v>
      </c>
      <c r="F6" s="192">
        <v>1.2</v>
      </c>
      <c r="G6" s="192">
        <v>1.2</v>
      </c>
      <c r="H6" s="192">
        <v>1.2</v>
      </c>
      <c r="I6" s="192">
        <v>1</v>
      </c>
      <c r="J6" s="192">
        <v>0.75</v>
      </c>
      <c r="K6" s="192">
        <v>0.75</v>
      </c>
      <c r="L6" s="192">
        <v>0.5</v>
      </c>
      <c r="M6" s="192">
        <v>0.75</v>
      </c>
      <c r="N6" s="192">
        <v>0.75</v>
      </c>
      <c r="O6" s="192">
        <v>0.75</v>
      </c>
      <c r="P6" s="192">
        <v>0.75</v>
      </c>
      <c r="Q6" s="192">
        <v>0</v>
      </c>
      <c r="R6" s="192">
        <v>1</v>
      </c>
      <c r="S6" s="192">
        <f aca="true" t="shared" si="0" ref="S6:S29">SUM(C6:R6)</f>
        <v>12.329</v>
      </c>
    </row>
    <row r="7" spans="1:19" ht="12.75">
      <c r="A7" s="190">
        <v>2</v>
      </c>
      <c r="B7" s="16" t="s">
        <v>173</v>
      </c>
      <c r="C7" s="192">
        <v>0</v>
      </c>
      <c r="D7" s="192">
        <v>0</v>
      </c>
      <c r="E7" s="192">
        <v>0.29</v>
      </c>
      <c r="F7" s="192">
        <v>1.2</v>
      </c>
      <c r="G7" s="192">
        <v>1.2</v>
      </c>
      <c r="H7" s="192">
        <v>1.2</v>
      </c>
      <c r="I7" s="192">
        <v>1</v>
      </c>
      <c r="J7" s="192">
        <v>0.75</v>
      </c>
      <c r="K7" s="192">
        <v>0.75</v>
      </c>
      <c r="L7" s="192">
        <v>0.5</v>
      </c>
      <c r="M7" s="192">
        <v>0.75</v>
      </c>
      <c r="N7" s="192">
        <v>0.75</v>
      </c>
      <c r="O7" s="192">
        <v>0.75</v>
      </c>
      <c r="P7" s="192">
        <v>0.75</v>
      </c>
      <c r="Q7" s="192">
        <v>0.816</v>
      </c>
      <c r="R7" s="192">
        <v>1</v>
      </c>
      <c r="S7" s="192">
        <f t="shared" si="0"/>
        <v>11.706000000000001</v>
      </c>
    </row>
    <row r="8" spans="1:19" ht="12.75">
      <c r="A8" s="190">
        <v>3</v>
      </c>
      <c r="B8" s="16" t="s">
        <v>175</v>
      </c>
      <c r="C8" s="192">
        <v>0</v>
      </c>
      <c r="D8" s="192">
        <v>0</v>
      </c>
      <c r="E8" s="192">
        <v>0.546</v>
      </c>
      <c r="F8" s="192">
        <v>1.2</v>
      </c>
      <c r="G8" s="192">
        <v>1.2</v>
      </c>
      <c r="H8" s="192">
        <v>1.2</v>
      </c>
      <c r="I8" s="192">
        <v>1</v>
      </c>
      <c r="J8" s="192">
        <v>0.75</v>
      </c>
      <c r="K8" s="192">
        <v>0.75</v>
      </c>
      <c r="L8" s="192">
        <v>0.5</v>
      </c>
      <c r="M8" s="192">
        <v>0.75</v>
      </c>
      <c r="N8" s="192">
        <v>0.75</v>
      </c>
      <c r="O8" s="192">
        <v>0.75</v>
      </c>
      <c r="P8" s="192">
        <v>0.75</v>
      </c>
      <c r="Q8" s="192">
        <v>0.12</v>
      </c>
      <c r="R8" s="192">
        <v>1</v>
      </c>
      <c r="S8" s="192">
        <f t="shared" si="0"/>
        <v>11.266</v>
      </c>
    </row>
    <row r="9" spans="1:19" ht="12.75">
      <c r="A9" s="190">
        <v>4</v>
      </c>
      <c r="B9" s="16" t="s">
        <v>176</v>
      </c>
      <c r="C9" s="192">
        <v>0</v>
      </c>
      <c r="D9" s="192">
        <v>0</v>
      </c>
      <c r="E9" s="192">
        <v>0.454</v>
      </c>
      <c r="F9" s="192">
        <v>1.2</v>
      </c>
      <c r="G9" s="192">
        <v>1.2</v>
      </c>
      <c r="H9" s="192">
        <v>1.2</v>
      </c>
      <c r="I9" s="192">
        <v>1</v>
      </c>
      <c r="J9" s="192">
        <v>0.75</v>
      </c>
      <c r="K9" s="192">
        <v>0.75</v>
      </c>
      <c r="L9" s="192">
        <v>0.5</v>
      </c>
      <c r="M9" s="192">
        <v>0.75</v>
      </c>
      <c r="N9" s="192">
        <v>0.75</v>
      </c>
      <c r="O9" s="192">
        <v>0.75</v>
      </c>
      <c r="P9" s="192">
        <v>0.75</v>
      </c>
      <c r="Q9" s="192">
        <v>1.104</v>
      </c>
      <c r="R9" s="192">
        <v>1</v>
      </c>
      <c r="S9" s="192">
        <f t="shared" si="0"/>
        <v>12.158000000000001</v>
      </c>
    </row>
    <row r="10" spans="1:19" ht="12.75">
      <c r="A10" s="190">
        <v>5</v>
      </c>
      <c r="B10" s="16" t="s">
        <v>177</v>
      </c>
      <c r="C10" s="192">
        <v>0</v>
      </c>
      <c r="D10" s="192">
        <v>0</v>
      </c>
      <c r="E10" s="192">
        <v>0.316</v>
      </c>
      <c r="F10" s="192">
        <v>1.2</v>
      </c>
      <c r="G10" s="192">
        <v>1.2</v>
      </c>
      <c r="H10" s="192">
        <v>1.2</v>
      </c>
      <c r="I10" s="192">
        <v>1</v>
      </c>
      <c r="J10" s="192">
        <v>0.75</v>
      </c>
      <c r="K10" s="192">
        <v>0.75</v>
      </c>
      <c r="L10" s="192">
        <v>0.5</v>
      </c>
      <c r="M10" s="192">
        <v>0.75</v>
      </c>
      <c r="N10" s="192">
        <v>0.75</v>
      </c>
      <c r="O10" s="192">
        <v>0.75</v>
      </c>
      <c r="P10" s="192">
        <v>0.75</v>
      </c>
      <c r="Q10" s="192">
        <v>0.984</v>
      </c>
      <c r="R10" s="192">
        <v>1</v>
      </c>
      <c r="S10" s="192">
        <f t="shared" si="0"/>
        <v>11.9</v>
      </c>
    </row>
    <row r="11" spans="1:19" ht="12.75">
      <c r="A11" s="190">
        <v>6</v>
      </c>
      <c r="B11" s="16" t="s">
        <v>178</v>
      </c>
      <c r="C11" s="192">
        <v>0</v>
      </c>
      <c r="D11" s="192">
        <v>0</v>
      </c>
      <c r="E11" s="192">
        <v>0.156</v>
      </c>
      <c r="F11" s="192">
        <v>1.2</v>
      </c>
      <c r="G11" s="192">
        <v>1.2</v>
      </c>
      <c r="H11" s="192">
        <v>1.2</v>
      </c>
      <c r="I11" s="192">
        <v>1</v>
      </c>
      <c r="J11" s="192">
        <v>0.75</v>
      </c>
      <c r="K11" s="192">
        <v>0.75</v>
      </c>
      <c r="L11" s="192">
        <v>0.5</v>
      </c>
      <c r="M11" s="192">
        <v>0.75</v>
      </c>
      <c r="N11" s="192">
        <v>0.75</v>
      </c>
      <c r="O11" s="192">
        <v>0.75</v>
      </c>
      <c r="P11" s="192">
        <v>0.75</v>
      </c>
      <c r="Q11" s="192">
        <v>0.552</v>
      </c>
      <c r="R11" s="192">
        <v>1</v>
      </c>
      <c r="S11" s="192">
        <f t="shared" si="0"/>
        <v>11.308</v>
      </c>
    </row>
    <row r="12" spans="1:19" ht="12.75">
      <c r="A12" s="190">
        <v>7</v>
      </c>
      <c r="B12" s="16" t="s">
        <v>179</v>
      </c>
      <c r="C12" s="192">
        <v>0</v>
      </c>
      <c r="D12" s="192">
        <v>0</v>
      </c>
      <c r="E12" s="192">
        <v>0.506</v>
      </c>
      <c r="F12" s="192">
        <v>1.2</v>
      </c>
      <c r="G12" s="192">
        <v>1.2</v>
      </c>
      <c r="H12" s="192">
        <v>1.2</v>
      </c>
      <c r="I12" s="192">
        <v>1</v>
      </c>
      <c r="J12" s="192">
        <v>0.75</v>
      </c>
      <c r="K12" s="192">
        <v>0.75</v>
      </c>
      <c r="L12" s="192">
        <v>0.5</v>
      </c>
      <c r="M12" s="192">
        <v>0.75</v>
      </c>
      <c r="N12" s="192">
        <v>0.75</v>
      </c>
      <c r="O12" s="192">
        <v>0.75</v>
      </c>
      <c r="P12" s="192">
        <v>0.75</v>
      </c>
      <c r="Q12" s="192">
        <v>1.2</v>
      </c>
      <c r="R12" s="192">
        <v>1</v>
      </c>
      <c r="S12" s="192">
        <f t="shared" si="0"/>
        <v>12.306</v>
      </c>
    </row>
    <row r="13" spans="1:19" ht="12.75">
      <c r="A13" s="190">
        <v>8</v>
      </c>
      <c r="B13" s="16" t="s">
        <v>181</v>
      </c>
      <c r="C13" s="192">
        <v>0</v>
      </c>
      <c r="D13" s="192">
        <v>0</v>
      </c>
      <c r="E13" s="192">
        <v>0.344</v>
      </c>
      <c r="F13" s="192">
        <v>1.2</v>
      </c>
      <c r="G13" s="192">
        <v>1.2</v>
      </c>
      <c r="H13" s="192">
        <v>1.2</v>
      </c>
      <c r="I13" s="192">
        <v>1</v>
      </c>
      <c r="J13" s="192">
        <v>0.75</v>
      </c>
      <c r="K13" s="192">
        <v>0.75</v>
      </c>
      <c r="L13" s="192">
        <v>0.5</v>
      </c>
      <c r="M13" s="192">
        <v>0.75</v>
      </c>
      <c r="N13" s="192">
        <v>0.75</v>
      </c>
      <c r="O13" s="192">
        <v>0.75</v>
      </c>
      <c r="P13" s="192">
        <v>0.75</v>
      </c>
      <c r="Q13" s="192">
        <v>1.2</v>
      </c>
      <c r="R13" s="192">
        <v>1</v>
      </c>
      <c r="S13" s="192">
        <f t="shared" si="0"/>
        <v>12.143999999999998</v>
      </c>
    </row>
    <row r="14" spans="1:19" ht="12.75">
      <c r="A14" s="190">
        <v>9</v>
      </c>
      <c r="B14" s="16" t="s">
        <v>180</v>
      </c>
      <c r="C14" s="192">
        <v>0</v>
      </c>
      <c r="D14" s="192">
        <v>0</v>
      </c>
      <c r="E14" s="192">
        <v>0.537</v>
      </c>
      <c r="F14" s="192">
        <v>1.2</v>
      </c>
      <c r="G14" s="192">
        <v>1.2</v>
      </c>
      <c r="H14" s="192">
        <v>1.2</v>
      </c>
      <c r="I14" s="192">
        <v>1</v>
      </c>
      <c r="J14" s="192">
        <v>0.75</v>
      </c>
      <c r="K14" s="192">
        <v>0.75</v>
      </c>
      <c r="L14" s="192">
        <v>0.5</v>
      </c>
      <c r="M14" s="192">
        <v>0.75</v>
      </c>
      <c r="N14" s="192">
        <v>0.75</v>
      </c>
      <c r="O14" s="192">
        <v>0.75</v>
      </c>
      <c r="P14" s="192">
        <v>0.75</v>
      </c>
      <c r="Q14" s="192">
        <v>1.08</v>
      </c>
      <c r="R14" s="192">
        <v>1</v>
      </c>
      <c r="S14" s="192">
        <f t="shared" si="0"/>
        <v>12.217</v>
      </c>
    </row>
    <row r="15" spans="1:19" ht="12.75">
      <c r="A15" s="190">
        <v>10</v>
      </c>
      <c r="B15" s="16" t="s">
        <v>182</v>
      </c>
      <c r="C15" s="192">
        <v>0</v>
      </c>
      <c r="D15" s="192">
        <v>0</v>
      </c>
      <c r="E15" s="192">
        <v>0.473</v>
      </c>
      <c r="F15" s="192">
        <v>1.2</v>
      </c>
      <c r="G15" s="192">
        <v>1.2</v>
      </c>
      <c r="H15" s="192">
        <v>1.2</v>
      </c>
      <c r="I15" s="192">
        <v>1</v>
      </c>
      <c r="J15" s="192">
        <v>0.75</v>
      </c>
      <c r="K15" s="192">
        <v>0.75</v>
      </c>
      <c r="L15" s="192">
        <v>0.5</v>
      </c>
      <c r="M15" s="192">
        <v>0.75</v>
      </c>
      <c r="N15" s="192">
        <v>0.75</v>
      </c>
      <c r="O15" s="192">
        <v>0.75</v>
      </c>
      <c r="P15" s="192">
        <v>0.75</v>
      </c>
      <c r="Q15" s="192">
        <v>0</v>
      </c>
      <c r="R15" s="192">
        <v>1</v>
      </c>
      <c r="S15" s="192">
        <f t="shared" si="0"/>
        <v>11.073</v>
      </c>
    </row>
    <row r="16" spans="1:19" ht="12.75">
      <c r="A16" s="190">
        <v>11</v>
      </c>
      <c r="B16" s="16" t="s">
        <v>183</v>
      </c>
      <c r="C16" s="192">
        <v>0</v>
      </c>
      <c r="D16" s="192">
        <v>0</v>
      </c>
      <c r="E16" s="192">
        <v>0.408</v>
      </c>
      <c r="F16" s="192">
        <v>1.2</v>
      </c>
      <c r="G16" s="192">
        <v>1.2</v>
      </c>
      <c r="H16" s="192">
        <v>1.2</v>
      </c>
      <c r="I16" s="192">
        <v>1</v>
      </c>
      <c r="J16" s="192">
        <v>0.75</v>
      </c>
      <c r="K16" s="192">
        <v>0.75</v>
      </c>
      <c r="L16" s="192">
        <v>0.5</v>
      </c>
      <c r="M16" s="192">
        <v>0.75</v>
      </c>
      <c r="N16" s="192">
        <v>0.75</v>
      </c>
      <c r="O16" s="192">
        <v>0.75</v>
      </c>
      <c r="P16" s="192">
        <v>0.75</v>
      </c>
      <c r="Q16" s="192">
        <v>0.672</v>
      </c>
      <c r="R16" s="192">
        <v>1</v>
      </c>
      <c r="S16" s="192">
        <f t="shared" si="0"/>
        <v>11.68</v>
      </c>
    </row>
    <row r="17" spans="1:19" ht="12.75">
      <c r="A17" s="190">
        <v>12</v>
      </c>
      <c r="B17" s="16" t="s">
        <v>184</v>
      </c>
      <c r="C17" s="192">
        <v>0</v>
      </c>
      <c r="D17" s="192">
        <v>0</v>
      </c>
      <c r="E17" s="192">
        <v>0.389</v>
      </c>
      <c r="F17" s="192">
        <v>1.2</v>
      </c>
      <c r="G17" s="192">
        <v>1.2</v>
      </c>
      <c r="H17" s="192">
        <v>1.2</v>
      </c>
      <c r="I17" s="192">
        <v>1</v>
      </c>
      <c r="J17" s="192">
        <v>0.75</v>
      </c>
      <c r="K17" s="192">
        <v>0.75</v>
      </c>
      <c r="L17" s="192">
        <v>0.5</v>
      </c>
      <c r="M17" s="192">
        <v>0.75</v>
      </c>
      <c r="N17" s="192">
        <v>0.75</v>
      </c>
      <c r="O17" s="192">
        <v>0.75</v>
      </c>
      <c r="P17" s="192">
        <v>0.75</v>
      </c>
      <c r="Q17" s="192">
        <v>0.264</v>
      </c>
      <c r="R17" s="192">
        <v>1</v>
      </c>
      <c r="S17" s="192">
        <f t="shared" si="0"/>
        <v>11.253</v>
      </c>
    </row>
    <row r="18" spans="1:19" ht="12.75">
      <c r="A18" s="190">
        <v>13</v>
      </c>
      <c r="B18" s="3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>
        <f t="shared" si="0"/>
        <v>0</v>
      </c>
    </row>
    <row r="19" spans="1:19" ht="12.75">
      <c r="A19" s="190">
        <v>14</v>
      </c>
      <c r="B19" s="3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>
        <f t="shared" si="0"/>
        <v>0</v>
      </c>
    </row>
    <row r="20" spans="1:19" ht="12.75">
      <c r="A20" s="190">
        <v>15</v>
      </c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>
        <f t="shared" si="0"/>
        <v>0</v>
      </c>
    </row>
    <row r="21" spans="1:19" ht="12.75">
      <c r="A21" s="190">
        <v>16</v>
      </c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>
        <f t="shared" si="0"/>
        <v>0</v>
      </c>
    </row>
    <row r="22" spans="1:19" ht="12.75">
      <c r="A22" s="190">
        <v>17</v>
      </c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>
        <f t="shared" si="0"/>
        <v>0</v>
      </c>
    </row>
    <row r="23" spans="1:19" ht="12.75">
      <c r="A23" s="190">
        <v>18</v>
      </c>
      <c r="B23" s="3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>
        <f t="shared" si="0"/>
        <v>0</v>
      </c>
    </row>
    <row r="24" spans="1:19" ht="12.75">
      <c r="A24" s="190">
        <v>19</v>
      </c>
      <c r="B24" s="3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>
        <f t="shared" si="0"/>
        <v>0</v>
      </c>
    </row>
    <row r="25" spans="1:19" ht="12.75">
      <c r="A25" s="190">
        <v>20</v>
      </c>
      <c r="B25" s="3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>
        <f t="shared" si="0"/>
        <v>0</v>
      </c>
    </row>
    <row r="26" spans="1:19" ht="12.75">
      <c r="A26" s="190">
        <v>21</v>
      </c>
      <c r="B26" s="3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>
        <f t="shared" si="0"/>
        <v>0</v>
      </c>
    </row>
    <row r="27" spans="1:19" ht="12.75">
      <c r="A27" s="190">
        <v>22</v>
      </c>
      <c r="B27" s="3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>
        <f t="shared" si="0"/>
        <v>0</v>
      </c>
    </row>
    <row r="28" spans="1:19" ht="12.75">
      <c r="A28" s="190">
        <v>23</v>
      </c>
      <c r="B28" s="3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f t="shared" si="0"/>
        <v>0</v>
      </c>
    </row>
    <row r="29" spans="1:19" ht="12.75">
      <c r="A29" s="190">
        <v>24</v>
      </c>
      <c r="B29" s="3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E4">
      <selection activeCell="K18" sqref="K18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9" t="s">
        <v>146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7" t="s">
        <v>3</v>
      </c>
      <c r="B3" s="205" t="s">
        <v>102</v>
      </c>
      <c r="C3" s="28" t="s">
        <v>123</v>
      </c>
      <c r="D3" s="36" t="s">
        <v>195</v>
      </c>
      <c r="E3" s="36" t="s">
        <v>193</v>
      </c>
      <c r="F3" s="36" t="s">
        <v>194</v>
      </c>
      <c r="G3" s="99" t="s">
        <v>134</v>
      </c>
      <c r="H3" s="5" t="s">
        <v>24</v>
      </c>
      <c r="I3" s="199" t="s">
        <v>4</v>
      </c>
      <c r="J3" s="199" t="s">
        <v>5</v>
      </c>
      <c r="K3" s="5" t="s">
        <v>6</v>
      </c>
    </row>
    <row r="4" spans="1:11" s="10" customFormat="1" ht="37.5" customHeight="1">
      <c r="A4" s="207"/>
      <c r="B4" s="205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0"/>
      <c r="J4" s="200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15032.1</v>
      </c>
      <c r="E6" s="33">
        <v>369.6</v>
      </c>
      <c r="F6" s="54">
        <v>11177.6</v>
      </c>
      <c r="G6" s="13">
        <f>D6-E6-F6</f>
        <v>3484.8999999999996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2550.5</v>
      </c>
      <c r="E7" s="33">
        <v>327.6</v>
      </c>
      <c r="F7" s="54">
        <v>1105.9</v>
      </c>
      <c r="G7" s="13">
        <f aca="true" t="shared" si="2" ref="G7:G29">D7-E7-F7</f>
        <v>1117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4251.1</v>
      </c>
      <c r="E8" s="33">
        <v>670.8</v>
      </c>
      <c r="F8" s="54">
        <v>905.4</v>
      </c>
      <c r="G8" s="13">
        <f t="shared" si="2"/>
        <v>2674.9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1702.1</v>
      </c>
      <c r="E9" s="33">
        <v>48.6</v>
      </c>
      <c r="F9" s="54">
        <v>615.5</v>
      </c>
      <c r="G9" s="13">
        <f t="shared" si="2"/>
        <v>1038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1458.9</v>
      </c>
      <c r="E10" s="33">
        <v>48.6</v>
      </c>
      <c r="F10" s="54">
        <v>432.6</v>
      </c>
      <c r="G10" s="13">
        <f t="shared" si="2"/>
        <v>977.7000000000002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2344</v>
      </c>
      <c r="E11" s="33">
        <v>48.6</v>
      </c>
      <c r="F11" s="54">
        <v>1262.3</v>
      </c>
      <c r="G11" s="13">
        <f t="shared" si="2"/>
        <v>1033.1000000000001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1949.9</v>
      </c>
      <c r="E12" s="33">
        <v>78.9</v>
      </c>
      <c r="F12" s="54">
        <v>427.9</v>
      </c>
      <c r="G12" s="13">
        <f t="shared" si="2"/>
        <v>1443.1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3634</v>
      </c>
      <c r="E13" s="33">
        <v>90.8</v>
      </c>
      <c r="F13" s="54">
        <v>1283.8</v>
      </c>
      <c r="G13" s="13">
        <f t="shared" si="2"/>
        <v>2259.3999999999996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1527.7</v>
      </c>
      <c r="E14" s="33">
        <v>48.7</v>
      </c>
      <c r="F14" s="54">
        <v>496.3</v>
      </c>
      <c r="G14" s="13">
        <f t="shared" si="2"/>
        <v>982.7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3236.3</v>
      </c>
      <c r="E15" s="33">
        <v>90.8</v>
      </c>
      <c r="F15" s="54">
        <v>1119.5</v>
      </c>
      <c r="G15" s="13">
        <f t="shared" si="2"/>
        <v>2026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3105.6</v>
      </c>
      <c r="E16" s="33">
        <v>90.8</v>
      </c>
      <c r="F16" s="54">
        <v>704.9</v>
      </c>
      <c r="G16" s="13">
        <f t="shared" si="2"/>
        <v>2309.8999999999996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3459.6</v>
      </c>
      <c r="E17" s="33">
        <v>90.8</v>
      </c>
      <c r="F17" s="54">
        <v>1229.4</v>
      </c>
      <c r="G17" s="13">
        <f t="shared" si="2"/>
        <v>2139.3999999999996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5" t="s">
        <v>39</v>
      </c>
      <c r="B30" s="206"/>
      <c r="C30" s="19">
        <f>SUM(C6:C29)</f>
        <v>0</v>
      </c>
      <c r="D30" s="19">
        <f>SUM(D6:D29)</f>
        <v>44251.799999999996</v>
      </c>
      <c r="E30" s="56">
        <f>SUM(E6:E29)</f>
        <v>2004.5999999999997</v>
      </c>
      <c r="F30" s="19">
        <f>SUM(F6:F29)</f>
        <v>20761.100000000002</v>
      </c>
      <c r="G30" s="52">
        <f>SUM(G6:G29)</f>
        <v>21486.100000000006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1">
      <selection activeCell="E17" sqref="E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7" t="s">
        <v>9</v>
      </c>
      <c r="B3" s="205" t="s">
        <v>102</v>
      </c>
      <c r="C3" s="28" t="s">
        <v>124</v>
      </c>
      <c r="D3" s="36" t="s">
        <v>197</v>
      </c>
      <c r="E3" s="36" t="s">
        <v>198</v>
      </c>
      <c r="F3" s="29" t="s">
        <v>125</v>
      </c>
      <c r="G3" s="5" t="s">
        <v>24</v>
      </c>
      <c r="H3" s="199" t="s">
        <v>4</v>
      </c>
      <c r="I3" s="199" t="s">
        <v>5</v>
      </c>
      <c r="J3" s="6" t="s">
        <v>6</v>
      </c>
    </row>
    <row r="4" spans="1:10" s="10" customFormat="1" ht="42.75" customHeight="1">
      <c r="A4" s="207"/>
      <c r="B4" s="205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0"/>
      <c r="I4" s="200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2979.8</v>
      </c>
      <c r="E6" s="185">
        <v>82</v>
      </c>
      <c r="F6" s="13">
        <f>D6+E6</f>
        <v>3061.8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167</v>
      </c>
      <c r="E7" s="33">
        <v>4.5</v>
      </c>
      <c r="F7" s="13">
        <f aca="true" t="shared" si="1" ref="F7:F29">D7+E7</f>
        <v>171.5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448</v>
      </c>
      <c r="E8" s="33">
        <v>38.2</v>
      </c>
      <c r="F8" s="13">
        <f t="shared" si="1"/>
        <v>486.2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89</v>
      </c>
      <c r="E9" s="33">
        <v>2.5</v>
      </c>
      <c r="F9" s="13">
        <f t="shared" si="1"/>
        <v>91.5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95.1</v>
      </c>
      <c r="E10" s="33">
        <v>19</v>
      </c>
      <c r="F10" s="13">
        <f t="shared" si="1"/>
        <v>114.1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102</v>
      </c>
      <c r="E11" s="33">
        <v>9</v>
      </c>
      <c r="F11" s="13">
        <f t="shared" si="1"/>
        <v>111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221.9</v>
      </c>
      <c r="E12" s="33">
        <v>5</v>
      </c>
      <c r="F12" s="13">
        <f t="shared" si="1"/>
        <v>226.9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177</v>
      </c>
      <c r="E13" s="33">
        <v>7.5</v>
      </c>
      <c r="F13" s="13">
        <f t="shared" si="1"/>
        <v>184.5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136</v>
      </c>
      <c r="E14" s="33">
        <v>14</v>
      </c>
      <c r="F14" s="13">
        <f t="shared" si="1"/>
        <v>150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380</v>
      </c>
      <c r="E15" s="33">
        <v>73</v>
      </c>
      <c r="F15" s="13">
        <f t="shared" si="1"/>
        <v>453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372</v>
      </c>
      <c r="E16" s="33">
        <v>49.1</v>
      </c>
      <c r="F16" s="13">
        <f t="shared" si="1"/>
        <v>421.1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302</v>
      </c>
      <c r="E17" s="33">
        <v>53</v>
      </c>
      <c r="F17" s="13">
        <f t="shared" si="1"/>
        <v>355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5" t="s">
        <v>39</v>
      </c>
      <c r="B30" s="206"/>
      <c r="C30" s="19">
        <f>SUM(C6:C29)</f>
        <v>0</v>
      </c>
      <c r="D30" s="19">
        <f>SUM(D6:D29)</f>
        <v>5469.8</v>
      </c>
      <c r="E30" s="19">
        <f>SUM(E6:E29)</f>
        <v>356.8</v>
      </c>
      <c r="F30" s="19">
        <f>SUM(F6:F29)</f>
        <v>5826.6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N6">
      <selection activeCell="T18" sqref="T18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0" t="s">
        <v>148</v>
      </c>
      <c r="D2" s="210"/>
      <c r="E2" s="210"/>
      <c r="F2" s="210"/>
      <c r="G2" s="210"/>
      <c r="H2" s="210"/>
      <c r="I2" s="210"/>
      <c r="J2" s="210"/>
      <c r="K2" s="210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7" t="s">
        <v>9</v>
      </c>
      <c r="B4" s="205" t="s">
        <v>102</v>
      </c>
      <c r="C4" s="5" t="s">
        <v>211</v>
      </c>
      <c r="D4" s="5" t="s">
        <v>218</v>
      </c>
      <c r="E4" s="36" t="s">
        <v>31</v>
      </c>
      <c r="F4" s="36" t="s">
        <v>191</v>
      </c>
      <c r="G4" s="36" t="s">
        <v>199</v>
      </c>
      <c r="H4" s="83" t="s">
        <v>135</v>
      </c>
      <c r="I4" s="36" t="s">
        <v>200</v>
      </c>
      <c r="J4" s="36" t="s">
        <v>201</v>
      </c>
      <c r="K4" s="5" t="s">
        <v>202</v>
      </c>
      <c r="L4" s="6" t="s">
        <v>136</v>
      </c>
      <c r="M4" s="36" t="s">
        <v>195</v>
      </c>
      <c r="N4" s="36" t="s">
        <v>203</v>
      </c>
      <c r="O4" s="36" t="s">
        <v>204</v>
      </c>
      <c r="P4" s="29" t="s">
        <v>149</v>
      </c>
      <c r="Q4" s="5" t="s">
        <v>60</v>
      </c>
      <c r="R4" s="199" t="s">
        <v>4</v>
      </c>
      <c r="S4" s="199" t="s">
        <v>10</v>
      </c>
      <c r="T4" s="6" t="s">
        <v>6</v>
      </c>
    </row>
    <row r="5" spans="1:20" s="10" customFormat="1" ht="45.75" customHeight="1">
      <c r="A5" s="207"/>
      <c r="B5" s="205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0"/>
      <c r="S5" s="200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7" t="s">
        <v>174</v>
      </c>
      <c r="C7" s="61">
        <v>0</v>
      </c>
      <c r="D7" s="61">
        <v>0</v>
      </c>
      <c r="E7" s="33">
        <f>D7-C7</f>
        <v>0</v>
      </c>
      <c r="F7" s="33">
        <v>15368.2</v>
      </c>
      <c r="G7" s="33">
        <v>11547.2</v>
      </c>
      <c r="H7" s="85">
        <f>F7-G7</f>
        <v>3821</v>
      </c>
      <c r="I7" s="48">
        <v>7324.3</v>
      </c>
      <c r="J7" s="48">
        <v>7312.1</v>
      </c>
      <c r="K7" s="33">
        <f>I7-J7</f>
        <v>12.199999999999818</v>
      </c>
      <c r="L7" s="12">
        <f>H7-K7</f>
        <v>3808.8</v>
      </c>
      <c r="M7" s="54">
        <v>15032.1</v>
      </c>
      <c r="N7" s="33">
        <v>369.6</v>
      </c>
      <c r="O7" s="54">
        <v>11177.6</v>
      </c>
      <c r="P7" s="13">
        <f>M7-N7-O7</f>
        <v>3484.8999999999996</v>
      </c>
      <c r="Q7" s="17">
        <f>L7/P7*100</f>
        <v>109.29438434388364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2551.7</v>
      </c>
      <c r="G8" s="33">
        <v>1433.5</v>
      </c>
      <c r="H8" s="85">
        <f aca="true" t="shared" si="2" ref="H8:H30">F8-G8</f>
        <v>1118.1999999999998</v>
      </c>
      <c r="I8" s="48">
        <v>286.4</v>
      </c>
      <c r="J8" s="48">
        <v>279</v>
      </c>
      <c r="K8" s="33">
        <f aca="true" t="shared" si="3" ref="K8:K30">I8-J8</f>
        <v>7.399999999999977</v>
      </c>
      <c r="L8" s="12">
        <f aca="true" t="shared" si="4" ref="L8:L31">H8-K8</f>
        <v>1110.7999999999997</v>
      </c>
      <c r="M8" s="54">
        <v>2550.5</v>
      </c>
      <c r="N8" s="33">
        <v>327.6</v>
      </c>
      <c r="O8" s="54">
        <v>1105.9</v>
      </c>
      <c r="P8" s="13">
        <f aca="true" t="shared" si="5" ref="P8:P30">M8-N8-O8</f>
        <v>1117</v>
      </c>
      <c r="Q8" s="17">
        <f aca="true" t="shared" si="6" ref="Q8:Q30">L8/P8*100</f>
        <v>99.44494180841538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1"/>
        <v>0</v>
      </c>
      <c r="F9" s="33">
        <v>4371.9</v>
      </c>
      <c r="G9" s="33">
        <v>2156.2</v>
      </c>
      <c r="H9" s="85">
        <f t="shared" si="2"/>
        <v>2215.7</v>
      </c>
      <c r="I9" s="48">
        <v>590</v>
      </c>
      <c r="J9" s="48">
        <v>590</v>
      </c>
      <c r="K9" s="33">
        <f t="shared" si="3"/>
        <v>0</v>
      </c>
      <c r="L9" s="12">
        <f t="shared" si="4"/>
        <v>2215.7</v>
      </c>
      <c r="M9" s="54">
        <v>4251.1</v>
      </c>
      <c r="N9" s="33">
        <v>670.8</v>
      </c>
      <c r="O9" s="54">
        <v>905.4</v>
      </c>
      <c r="P9" s="13">
        <f t="shared" si="5"/>
        <v>2674.9</v>
      </c>
      <c r="Q9" s="17">
        <f t="shared" si="6"/>
        <v>82.83300310291972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1"/>
        <v>0</v>
      </c>
      <c r="F10" s="33">
        <v>1704.3</v>
      </c>
      <c r="G10" s="33">
        <v>664.2</v>
      </c>
      <c r="H10" s="85">
        <f t="shared" si="2"/>
        <v>1040.1</v>
      </c>
      <c r="I10" s="48">
        <v>0</v>
      </c>
      <c r="J10" s="48">
        <v>0</v>
      </c>
      <c r="K10" s="33">
        <f t="shared" si="3"/>
        <v>0</v>
      </c>
      <c r="L10" s="12">
        <f t="shared" si="4"/>
        <v>1040.1</v>
      </c>
      <c r="M10" s="54">
        <v>1702.1</v>
      </c>
      <c r="N10" s="33">
        <v>48.6</v>
      </c>
      <c r="O10" s="54">
        <v>615.5</v>
      </c>
      <c r="P10" s="13">
        <f t="shared" si="5"/>
        <v>1038</v>
      </c>
      <c r="Q10" s="17">
        <f t="shared" si="6"/>
        <v>100.20231213872832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1"/>
        <v>0</v>
      </c>
      <c r="F11" s="33">
        <v>1467.3</v>
      </c>
      <c r="G11" s="33">
        <v>481.2</v>
      </c>
      <c r="H11" s="85">
        <f t="shared" si="2"/>
        <v>986.0999999999999</v>
      </c>
      <c r="I11" s="48">
        <v>5.9</v>
      </c>
      <c r="J11" s="48">
        <v>0</v>
      </c>
      <c r="K11" s="33">
        <f t="shared" si="3"/>
        <v>5.9</v>
      </c>
      <c r="L11" s="12">
        <f t="shared" si="4"/>
        <v>980.1999999999999</v>
      </c>
      <c r="M11" s="54">
        <v>1458.9</v>
      </c>
      <c r="N11" s="33">
        <v>48.6</v>
      </c>
      <c r="O11" s="54">
        <v>432.6</v>
      </c>
      <c r="P11" s="13">
        <f t="shared" si="5"/>
        <v>977.7000000000002</v>
      </c>
      <c r="Q11" s="17">
        <f t="shared" si="6"/>
        <v>100.25570215812618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1"/>
        <v>0</v>
      </c>
      <c r="F12" s="33">
        <v>2372.2</v>
      </c>
      <c r="G12" s="33">
        <v>1310.9</v>
      </c>
      <c r="H12" s="85">
        <f t="shared" si="2"/>
        <v>1061.2999999999997</v>
      </c>
      <c r="I12" s="48">
        <v>25</v>
      </c>
      <c r="J12" s="48">
        <v>0</v>
      </c>
      <c r="K12" s="33">
        <f t="shared" si="3"/>
        <v>25</v>
      </c>
      <c r="L12" s="12">
        <f t="shared" si="4"/>
        <v>1036.2999999999997</v>
      </c>
      <c r="M12" s="54">
        <v>2344</v>
      </c>
      <c r="N12" s="33">
        <v>48.6</v>
      </c>
      <c r="O12" s="54">
        <v>1262.3</v>
      </c>
      <c r="P12" s="13">
        <f t="shared" si="5"/>
        <v>1033.1000000000001</v>
      </c>
      <c r="Q12" s="17">
        <f t="shared" si="6"/>
        <v>100.30974736230758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1"/>
        <v>0</v>
      </c>
      <c r="F13" s="33">
        <v>1949.9</v>
      </c>
      <c r="G13" s="33">
        <v>506.7</v>
      </c>
      <c r="H13" s="85">
        <f t="shared" si="2"/>
        <v>1443.2</v>
      </c>
      <c r="I13" s="48">
        <v>29.9</v>
      </c>
      <c r="J13" s="48">
        <v>0</v>
      </c>
      <c r="K13" s="33">
        <f t="shared" si="3"/>
        <v>29.9</v>
      </c>
      <c r="L13" s="12">
        <f t="shared" si="4"/>
        <v>1413.3</v>
      </c>
      <c r="M13" s="54">
        <v>1949.9</v>
      </c>
      <c r="N13" s="33">
        <v>78.9</v>
      </c>
      <c r="O13" s="54">
        <v>427.9</v>
      </c>
      <c r="P13" s="13">
        <f t="shared" si="5"/>
        <v>1443.1</v>
      </c>
      <c r="Q13" s="17">
        <f t="shared" si="6"/>
        <v>97.93500103942901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1"/>
        <v>0</v>
      </c>
      <c r="F14" s="33">
        <v>3667.4</v>
      </c>
      <c r="G14" s="33">
        <v>1374.6</v>
      </c>
      <c r="H14" s="85">
        <f t="shared" si="2"/>
        <v>2292.8</v>
      </c>
      <c r="I14" s="48">
        <v>37.9</v>
      </c>
      <c r="J14" s="48">
        <v>10</v>
      </c>
      <c r="K14" s="33">
        <f t="shared" si="3"/>
        <v>27.9</v>
      </c>
      <c r="L14" s="12">
        <f t="shared" si="4"/>
        <v>2264.9</v>
      </c>
      <c r="M14" s="54">
        <v>3634</v>
      </c>
      <c r="N14" s="33">
        <v>90.8</v>
      </c>
      <c r="O14" s="54">
        <v>1283.8</v>
      </c>
      <c r="P14" s="13">
        <f t="shared" si="5"/>
        <v>2259.3999999999996</v>
      </c>
      <c r="Q14" s="17">
        <f t="shared" si="6"/>
        <v>100.24342745861736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1"/>
        <v>0</v>
      </c>
      <c r="F15" s="33">
        <v>1532.6</v>
      </c>
      <c r="G15" s="33">
        <v>545.1</v>
      </c>
      <c r="H15" s="85">
        <f t="shared" si="2"/>
        <v>987.4999999999999</v>
      </c>
      <c r="I15" s="48">
        <v>23.7</v>
      </c>
      <c r="J15" s="48">
        <v>0</v>
      </c>
      <c r="K15" s="33">
        <f t="shared" si="3"/>
        <v>23.7</v>
      </c>
      <c r="L15" s="12">
        <f t="shared" si="4"/>
        <v>963.7999999999998</v>
      </c>
      <c r="M15" s="54">
        <v>1527.7</v>
      </c>
      <c r="N15" s="33">
        <v>48.7</v>
      </c>
      <c r="O15" s="54">
        <v>496.3</v>
      </c>
      <c r="P15" s="13">
        <f t="shared" si="5"/>
        <v>982.7</v>
      </c>
      <c r="Q15" s="17">
        <f t="shared" si="6"/>
        <v>98.07672738373866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1"/>
        <v>0</v>
      </c>
      <c r="F16" s="33">
        <v>3474.7</v>
      </c>
      <c r="G16" s="33">
        <v>1210.2</v>
      </c>
      <c r="H16" s="85">
        <f t="shared" si="2"/>
        <v>2264.5</v>
      </c>
      <c r="I16" s="48">
        <v>17</v>
      </c>
      <c r="J16" s="48">
        <v>10</v>
      </c>
      <c r="K16" s="33">
        <f t="shared" si="3"/>
        <v>7</v>
      </c>
      <c r="L16" s="12">
        <f t="shared" si="4"/>
        <v>2257.5</v>
      </c>
      <c r="M16" s="54">
        <v>3236.3</v>
      </c>
      <c r="N16" s="33">
        <v>90.8</v>
      </c>
      <c r="O16" s="54">
        <v>1119.5</v>
      </c>
      <c r="P16" s="13">
        <f t="shared" si="5"/>
        <v>2026</v>
      </c>
      <c r="Q16" s="17">
        <f t="shared" si="6"/>
        <v>111.42645607107602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1"/>
        <v>0</v>
      </c>
      <c r="F17" s="33">
        <v>3156.3</v>
      </c>
      <c r="G17" s="33">
        <v>795.7</v>
      </c>
      <c r="H17" s="85">
        <f t="shared" si="2"/>
        <v>2360.6000000000004</v>
      </c>
      <c r="I17" s="48">
        <v>12.7</v>
      </c>
      <c r="J17" s="48">
        <v>10</v>
      </c>
      <c r="K17" s="33">
        <f t="shared" si="3"/>
        <v>2.6999999999999993</v>
      </c>
      <c r="L17" s="12">
        <f t="shared" si="4"/>
        <v>2357.9000000000005</v>
      </c>
      <c r="M17" s="54">
        <v>3105.6</v>
      </c>
      <c r="N17" s="33">
        <v>90.8</v>
      </c>
      <c r="O17" s="54">
        <v>704.9</v>
      </c>
      <c r="P17" s="13">
        <f t="shared" si="5"/>
        <v>2309.8999999999996</v>
      </c>
      <c r="Q17" s="17">
        <f t="shared" si="6"/>
        <v>102.07801203515308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1"/>
        <v>0</v>
      </c>
      <c r="F18" s="33">
        <v>3542.1</v>
      </c>
      <c r="G18" s="33">
        <v>1320.2</v>
      </c>
      <c r="H18" s="85">
        <f t="shared" si="2"/>
        <v>2221.8999999999996</v>
      </c>
      <c r="I18" s="48">
        <v>30.1</v>
      </c>
      <c r="J18" s="48">
        <v>9.6</v>
      </c>
      <c r="K18" s="33">
        <f t="shared" si="3"/>
        <v>20.5</v>
      </c>
      <c r="L18" s="12">
        <f t="shared" si="4"/>
        <v>2201.3999999999996</v>
      </c>
      <c r="M18" s="54">
        <v>3459.6</v>
      </c>
      <c r="N18" s="33">
        <v>90.8</v>
      </c>
      <c r="O18" s="54">
        <v>1229.4</v>
      </c>
      <c r="P18" s="13">
        <f t="shared" si="5"/>
        <v>2139.3999999999996</v>
      </c>
      <c r="Q18" s="17">
        <f t="shared" si="6"/>
        <v>102.89800878751052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05" t="s">
        <v>39</v>
      </c>
      <c r="B31" s="206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45158.6</v>
      </c>
      <c r="G31" s="30">
        <f t="shared" si="7"/>
        <v>23345.700000000004</v>
      </c>
      <c r="H31" s="86">
        <f t="shared" si="7"/>
        <v>21812.9</v>
      </c>
      <c r="I31" s="30">
        <f t="shared" si="7"/>
        <v>8382.900000000001</v>
      </c>
      <c r="J31" s="30">
        <f t="shared" si="7"/>
        <v>8220.7</v>
      </c>
      <c r="K31" s="30">
        <f t="shared" si="7"/>
        <v>162.19999999999976</v>
      </c>
      <c r="L31" s="193">
        <f t="shared" si="4"/>
        <v>21650.7</v>
      </c>
      <c r="M31" s="19">
        <f t="shared" si="7"/>
        <v>44251.799999999996</v>
      </c>
      <c r="N31" s="56">
        <f t="shared" si="7"/>
        <v>2004.5999999999997</v>
      </c>
      <c r="O31" s="19">
        <f t="shared" si="7"/>
        <v>20761.100000000002</v>
      </c>
      <c r="P31" s="52">
        <f t="shared" si="7"/>
        <v>21486.100000000006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3">
      <selection activeCell="I24" sqref="I2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9" t="s">
        <v>137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7" t="s">
        <v>13</v>
      </c>
      <c r="B3" s="205" t="s">
        <v>102</v>
      </c>
      <c r="C3" s="28" t="s">
        <v>138</v>
      </c>
      <c r="D3" s="27"/>
      <c r="E3" s="27"/>
      <c r="F3" s="36" t="s">
        <v>205</v>
      </c>
      <c r="G3" s="36" t="s">
        <v>206</v>
      </c>
      <c r="H3" s="29" t="s">
        <v>150</v>
      </c>
      <c r="I3" s="5" t="s">
        <v>24</v>
      </c>
      <c r="J3" s="199" t="s">
        <v>11</v>
      </c>
      <c r="K3" s="199" t="s">
        <v>12</v>
      </c>
      <c r="L3" s="6" t="s">
        <v>6</v>
      </c>
    </row>
    <row r="4" spans="1:12" s="10" customFormat="1" ht="42.75" customHeight="1">
      <c r="A4" s="207"/>
      <c r="B4" s="205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0"/>
      <c r="K4" s="200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52.9</v>
      </c>
      <c r="D6" s="13"/>
      <c r="E6" s="13"/>
      <c r="F6" s="61">
        <v>2979.8</v>
      </c>
      <c r="G6" s="185">
        <v>82</v>
      </c>
      <c r="H6" s="13">
        <f>F6+G6</f>
        <v>3061.8</v>
      </c>
      <c r="I6" s="63">
        <f>C6/H6*100</f>
        <v>1.727741851198641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17.1</v>
      </c>
      <c r="D7" s="13"/>
      <c r="E7" s="13"/>
      <c r="F7" s="61">
        <v>167</v>
      </c>
      <c r="G7" s="33">
        <v>4.5</v>
      </c>
      <c r="H7" s="13">
        <f aca="true" t="shared" si="1" ref="H7:H29">F7+G7</f>
        <v>171.5</v>
      </c>
      <c r="I7" s="17">
        <f aca="true" t="shared" si="2" ref="I7:I29">C7/H7*100</f>
        <v>9.970845481049563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-1</v>
      </c>
      <c r="D8" s="13"/>
      <c r="E8" s="13"/>
      <c r="F8" s="61">
        <v>448</v>
      </c>
      <c r="G8" s="33">
        <v>38.2</v>
      </c>
      <c r="H8" s="13">
        <f t="shared" si="1"/>
        <v>486.2</v>
      </c>
      <c r="I8" s="17">
        <f t="shared" si="2"/>
        <v>-0.20567667626491154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15.6</v>
      </c>
      <c r="D9" s="13"/>
      <c r="E9" s="13"/>
      <c r="F9" s="61">
        <v>89</v>
      </c>
      <c r="G9" s="33">
        <v>2.5</v>
      </c>
      <c r="H9" s="13">
        <f t="shared" si="1"/>
        <v>91.5</v>
      </c>
      <c r="I9" s="17">
        <f t="shared" si="2"/>
        <v>17.04918032786885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-1.1</v>
      </c>
      <c r="D10" s="13"/>
      <c r="E10" s="13"/>
      <c r="F10" s="61">
        <v>95.1</v>
      </c>
      <c r="G10" s="33">
        <v>19</v>
      </c>
      <c r="H10" s="13">
        <f t="shared" si="1"/>
        <v>114.1</v>
      </c>
      <c r="I10" s="17">
        <f t="shared" si="2"/>
        <v>-0.9640666082383875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-13.3</v>
      </c>
      <c r="D11" s="13"/>
      <c r="E11" s="13"/>
      <c r="F11" s="61">
        <v>102</v>
      </c>
      <c r="G11" s="33">
        <v>9</v>
      </c>
      <c r="H11" s="13">
        <f t="shared" si="1"/>
        <v>111</v>
      </c>
      <c r="I11" s="17">
        <f t="shared" si="2"/>
        <v>-11.981981981981983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3</v>
      </c>
      <c r="D12" s="13"/>
      <c r="E12" s="13"/>
      <c r="F12" s="61">
        <v>221.9</v>
      </c>
      <c r="G12" s="33">
        <v>5</v>
      </c>
      <c r="H12" s="13">
        <f t="shared" si="1"/>
        <v>226.9</v>
      </c>
      <c r="I12" s="17">
        <f t="shared" si="2"/>
        <v>1.3221683561040105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61">
        <v>177</v>
      </c>
      <c r="G13" s="33">
        <v>7.5</v>
      </c>
      <c r="H13" s="13">
        <f t="shared" si="1"/>
        <v>184.5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61">
        <v>136</v>
      </c>
      <c r="G14" s="33">
        <v>14</v>
      </c>
      <c r="H14" s="13">
        <f t="shared" si="1"/>
        <v>150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-0.3</v>
      </c>
      <c r="D15" s="13"/>
      <c r="E15" s="13"/>
      <c r="F15" s="61">
        <v>380</v>
      </c>
      <c r="G15" s="33">
        <v>73</v>
      </c>
      <c r="H15" s="13">
        <f t="shared" si="1"/>
        <v>453</v>
      </c>
      <c r="I15" s="17">
        <f t="shared" si="2"/>
        <v>-0.06622516556291391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-6.5</v>
      </c>
      <c r="D16" s="13"/>
      <c r="E16" s="13"/>
      <c r="F16" s="61">
        <v>372</v>
      </c>
      <c r="G16" s="33">
        <v>49.1</v>
      </c>
      <c r="H16" s="13">
        <f t="shared" si="1"/>
        <v>421.1</v>
      </c>
      <c r="I16" s="17">
        <f t="shared" si="2"/>
        <v>-1.5435763476608881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61">
        <v>302</v>
      </c>
      <c r="G17" s="33">
        <v>53</v>
      </c>
      <c r="H17" s="13">
        <f t="shared" si="1"/>
        <v>355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5" t="s">
        <v>39</v>
      </c>
      <c r="B30" s="206"/>
      <c r="C30" s="19">
        <f aca="true" t="shared" si="3" ref="C30:H30">SUM(C6:C29)</f>
        <v>66.4</v>
      </c>
      <c r="D30" s="19">
        <f t="shared" si="3"/>
        <v>0</v>
      </c>
      <c r="E30" s="19">
        <f t="shared" si="3"/>
        <v>0</v>
      </c>
      <c r="F30" s="32">
        <f t="shared" si="3"/>
        <v>5469.8</v>
      </c>
      <c r="G30" s="19">
        <f t="shared" si="3"/>
        <v>356.8</v>
      </c>
      <c r="H30" s="52">
        <f t="shared" si="3"/>
        <v>5826.6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" sqref="G12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3" t="s">
        <v>151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6" t="s">
        <v>14</v>
      </c>
      <c r="B3" s="205" t="s">
        <v>102</v>
      </c>
      <c r="C3" s="68" t="s">
        <v>36</v>
      </c>
      <c r="D3" s="69"/>
      <c r="E3" s="69"/>
      <c r="F3" s="57" t="s">
        <v>197</v>
      </c>
      <c r="G3" s="57" t="s">
        <v>206</v>
      </c>
      <c r="H3" s="70" t="s">
        <v>139</v>
      </c>
      <c r="I3" s="57" t="s">
        <v>24</v>
      </c>
      <c r="J3" s="211" t="s">
        <v>11</v>
      </c>
      <c r="K3" s="211" t="s">
        <v>5</v>
      </c>
      <c r="L3" s="71" t="s">
        <v>6</v>
      </c>
    </row>
    <row r="4" spans="1:12" ht="42.75" customHeight="1">
      <c r="A4" s="216"/>
      <c r="B4" s="205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2"/>
      <c r="K4" s="212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2979.8</v>
      </c>
      <c r="G6" s="185">
        <v>82</v>
      </c>
      <c r="H6" s="185">
        <f>F6+G6</f>
        <v>3061.8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167</v>
      </c>
      <c r="G7" s="33">
        <v>4.5</v>
      </c>
      <c r="H7" s="33">
        <f aca="true" t="shared" si="1" ref="H7:H29">F7+G7</f>
        <v>171.5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448</v>
      </c>
      <c r="G8" s="33">
        <v>38.2</v>
      </c>
      <c r="H8" s="33">
        <f t="shared" si="1"/>
        <v>486.2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89</v>
      </c>
      <c r="G9" s="33">
        <v>2.5</v>
      </c>
      <c r="H9" s="33">
        <f t="shared" si="1"/>
        <v>91.5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95.1</v>
      </c>
      <c r="G10" s="33">
        <v>19</v>
      </c>
      <c r="H10" s="33">
        <f t="shared" si="1"/>
        <v>114.1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102</v>
      </c>
      <c r="G11" s="33">
        <v>9</v>
      </c>
      <c r="H11" s="33">
        <f t="shared" si="1"/>
        <v>111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221.9</v>
      </c>
      <c r="G12" s="33">
        <v>5</v>
      </c>
      <c r="H12" s="33">
        <f t="shared" si="1"/>
        <v>226.9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177</v>
      </c>
      <c r="G13" s="33">
        <v>7.5</v>
      </c>
      <c r="H13" s="33">
        <f t="shared" si="1"/>
        <v>184.5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136</v>
      </c>
      <c r="G14" s="33">
        <v>14</v>
      </c>
      <c r="H14" s="33">
        <f t="shared" si="1"/>
        <v>150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380</v>
      </c>
      <c r="G15" s="33">
        <v>73</v>
      </c>
      <c r="H15" s="33">
        <f t="shared" si="1"/>
        <v>453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372</v>
      </c>
      <c r="G16" s="33">
        <v>49.1</v>
      </c>
      <c r="H16" s="33">
        <f t="shared" si="1"/>
        <v>421.1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302</v>
      </c>
      <c r="G17" s="33">
        <v>53</v>
      </c>
      <c r="H17" s="33">
        <f t="shared" si="1"/>
        <v>355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4" t="s">
        <v>39</v>
      </c>
      <c r="B30" s="215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5469.8</v>
      </c>
      <c r="G30" s="19">
        <f t="shared" si="3"/>
        <v>356.8</v>
      </c>
      <c r="H30" s="19">
        <f t="shared" si="3"/>
        <v>5826.6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3">
      <selection activeCell="L16" sqref="L1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9" t="s">
        <v>152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7" t="s">
        <v>14</v>
      </c>
      <c r="B3" s="205" t="s">
        <v>102</v>
      </c>
      <c r="C3" s="6" t="s">
        <v>140</v>
      </c>
      <c r="D3" s="27"/>
      <c r="E3" s="27"/>
      <c r="F3" s="36" t="s">
        <v>191</v>
      </c>
      <c r="G3" s="36" t="s">
        <v>207</v>
      </c>
      <c r="H3" s="29" t="s">
        <v>141</v>
      </c>
      <c r="I3" s="5" t="s">
        <v>41</v>
      </c>
      <c r="J3" s="199" t="s">
        <v>15</v>
      </c>
      <c r="K3" s="199" t="s">
        <v>16</v>
      </c>
      <c r="L3" s="6" t="s">
        <v>6</v>
      </c>
    </row>
    <row r="4" spans="1:12" s="10" customFormat="1" ht="42.75" customHeight="1">
      <c r="A4" s="207"/>
      <c r="B4" s="205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0"/>
      <c r="K4" s="200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15368.2</v>
      </c>
      <c r="G6" s="33">
        <v>11547.2</v>
      </c>
      <c r="H6" s="33">
        <f>F6-G6</f>
        <v>3821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2551.7</v>
      </c>
      <c r="G7" s="33">
        <v>1433.5</v>
      </c>
      <c r="H7" s="33">
        <f aca="true" t="shared" si="1" ref="H7:H29">F7-G7</f>
        <v>1118.1999999999998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4371.9</v>
      </c>
      <c r="G8" s="33">
        <v>2156.2</v>
      </c>
      <c r="H8" s="33">
        <f t="shared" si="1"/>
        <v>2215.7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1704.3</v>
      </c>
      <c r="G9" s="33">
        <v>664.2</v>
      </c>
      <c r="H9" s="33">
        <f t="shared" si="1"/>
        <v>1040.1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1467.3</v>
      </c>
      <c r="G10" s="33">
        <v>481.2</v>
      </c>
      <c r="H10" s="33">
        <f t="shared" si="1"/>
        <v>986.0999999999999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2372.2</v>
      </c>
      <c r="G11" s="33">
        <v>1310.9</v>
      </c>
      <c r="H11" s="33">
        <f t="shared" si="1"/>
        <v>1061.2999999999997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1949.9</v>
      </c>
      <c r="G12" s="33">
        <v>506.7</v>
      </c>
      <c r="H12" s="33">
        <f t="shared" si="1"/>
        <v>1443.2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3667.4</v>
      </c>
      <c r="G13" s="33">
        <v>1374.6</v>
      </c>
      <c r="H13" s="33">
        <f t="shared" si="1"/>
        <v>2292.8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1532.6</v>
      </c>
      <c r="G14" s="33">
        <v>545.1</v>
      </c>
      <c r="H14" s="33">
        <f t="shared" si="1"/>
        <v>987.4999999999999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3474.7</v>
      </c>
      <c r="G15" s="33">
        <v>1210.2</v>
      </c>
      <c r="H15" s="33">
        <f t="shared" si="1"/>
        <v>2264.5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3156.3</v>
      </c>
      <c r="G16" s="33">
        <v>795.7</v>
      </c>
      <c r="H16" s="33">
        <f t="shared" si="1"/>
        <v>2360.6000000000004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3542.1</v>
      </c>
      <c r="G17" s="33">
        <v>1320.2</v>
      </c>
      <c r="H17" s="33">
        <f t="shared" si="1"/>
        <v>2221.8999999999996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1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1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1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1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1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1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1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1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1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1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5" t="s">
        <v>39</v>
      </c>
      <c r="B30" s="206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45158.6</v>
      </c>
      <c r="G30" s="30">
        <f t="shared" si="3"/>
        <v>23345.700000000004</v>
      </c>
      <c r="H30" s="19">
        <f t="shared" si="3"/>
        <v>21812.9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3">
      <pane xSplit="14865" topLeftCell="R1" activePane="topLeft" state="split"/>
      <selection pane="topLeft" activeCell="P17" sqref="P17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7" t="s">
        <v>3</v>
      </c>
      <c r="B3" s="205" t="s">
        <v>102</v>
      </c>
      <c r="C3" s="36" t="s">
        <v>208</v>
      </c>
      <c r="D3" s="36" t="s">
        <v>209</v>
      </c>
      <c r="E3" s="36" t="s">
        <v>210</v>
      </c>
      <c r="F3" s="29" t="s">
        <v>1</v>
      </c>
      <c r="G3" s="27"/>
      <c r="H3" s="27"/>
      <c r="I3" s="5" t="s">
        <v>218</v>
      </c>
      <c r="J3" s="5" t="s">
        <v>211</v>
      </c>
      <c r="K3" s="36" t="s">
        <v>31</v>
      </c>
      <c r="L3" s="36" t="s">
        <v>191</v>
      </c>
      <c r="M3" s="36" t="s">
        <v>212</v>
      </c>
      <c r="N3" s="29" t="s">
        <v>2</v>
      </c>
      <c r="O3" s="5" t="s">
        <v>45</v>
      </c>
      <c r="P3" s="199" t="s">
        <v>17</v>
      </c>
      <c r="Q3" s="199" t="s">
        <v>18</v>
      </c>
      <c r="R3" s="6" t="s">
        <v>6</v>
      </c>
    </row>
    <row r="4" spans="1:18" s="10" customFormat="1" ht="69.75" customHeight="1">
      <c r="A4" s="207"/>
      <c r="B4" s="205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0"/>
      <c r="Q4" s="200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15032.1</v>
      </c>
      <c r="D6" s="33">
        <v>369.6</v>
      </c>
      <c r="E6" s="54">
        <v>11177.6</v>
      </c>
      <c r="F6" s="53">
        <f>C6-D6-E6</f>
        <v>3484.8999999999996</v>
      </c>
      <c r="G6" s="13"/>
      <c r="H6" s="13"/>
      <c r="I6" s="61">
        <v>0</v>
      </c>
      <c r="J6" s="61">
        <v>0</v>
      </c>
      <c r="K6" s="33">
        <f>J6-I6</f>
        <v>0</v>
      </c>
      <c r="L6" s="33">
        <v>15368.2</v>
      </c>
      <c r="M6" s="33">
        <v>11547.2</v>
      </c>
      <c r="N6" s="33">
        <f>L6-M6</f>
        <v>3821</v>
      </c>
      <c r="O6" s="17">
        <f>(F6-N6)/F6*100</f>
        <v>-9.644466125283376</v>
      </c>
      <c r="P6" s="80">
        <v>0</v>
      </c>
      <c r="Q6" s="14">
        <v>1.2</v>
      </c>
      <c r="R6" s="14">
        <v>0</v>
      </c>
    </row>
    <row r="7" spans="1:18" ht="11.25">
      <c r="A7" s="11">
        <v>2</v>
      </c>
      <c r="B7" s="16" t="s">
        <v>173</v>
      </c>
      <c r="C7" s="54">
        <v>2550.5</v>
      </c>
      <c r="D7" s="33">
        <v>327.6</v>
      </c>
      <c r="E7" s="54">
        <v>1105.9</v>
      </c>
      <c r="F7" s="54">
        <f aca="true" t="shared" si="0" ref="F7:F29">C7-D7-E7</f>
        <v>1117</v>
      </c>
      <c r="G7" s="13"/>
      <c r="H7" s="13"/>
      <c r="I7" s="61">
        <v>0</v>
      </c>
      <c r="J7" s="61">
        <v>0</v>
      </c>
      <c r="K7" s="33">
        <f aca="true" t="shared" si="1" ref="K7:K29">J7-I7</f>
        <v>0</v>
      </c>
      <c r="L7" s="33">
        <v>2551.7</v>
      </c>
      <c r="M7" s="33">
        <v>1433.5</v>
      </c>
      <c r="N7" s="33">
        <f aca="true" t="shared" si="2" ref="N7:N29">L7-M7</f>
        <v>1118.1999999999998</v>
      </c>
      <c r="O7" s="17">
        <f aca="true" t="shared" si="3" ref="O7:O29">(F7-N7)/F7*100</f>
        <v>-0.10743061772603565</v>
      </c>
      <c r="P7" s="80">
        <v>0.98</v>
      </c>
      <c r="Q7" s="14">
        <v>1.2</v>
      </c>
      <c r="R7" s="14">
        <f aca="true" t="shared" si="4" ref="R7:R29">P7*Q7</f>
        <v>1.176</v>
      </c>
    </row>
    <row r="8" spans="1:18" ht="11.25">
      <c r="A8" s="11">
        <v>3</v>
      </c>
      <c r="B8" s="16" t="s">
        <v>175</v>
      </c>
      <c r="C8" s="54">
        <v>4251.1</v>
      </c>
      <c r="D8" s="33">
        <v>670.8</v>
      </c>
      <c r="E8" s="54">
        <v>905.4</v>
      </c>
      <c r="F8" s="54">
        <f t="shared" si="0"/>
        <v>2674.9</v>
      </c>
      <c r="G8" s="13"/>
      <c r="H8" s="13"/>
      <c r="I8" s="61">
        <v>0</v>
      </c>
      <c r="J8" s="61">
        <v>0</v>
      </c>
      <c r="K8" s="33">
        <f t="shared" si="1"/>
        <v>0</v>
      </c>
      <c r="L8" s="33">
        <v>4371.9</v>
      </c>
      <c r="M8" s="33">
        <v>2156.2</v>
      </c>
      <c r="N8" s="33">
        <f t="shared" si="2"/>
        <v>2215.7</v>
      </c>
      <c r="O8" s="17">
        <f t="shared" si="3"/>
        <v>17.166996897080274</v>
      </c>
      <c r="P8" s="80">
        <v>1</v>
      </c>
      <c r="Q8" s="14">
        <v>1.2</v>
      </c>
      <c r="R8" s="14">
        <f t="shared" si="4"/>
        <v>1.2</v>
      </c>
    </row>
    <row r="9" spans="1:18" ht="11.25">
      <c r="A9" s="11">
        <v>4</v>
      </c>
      <c r="B9" s="16" t="s">
        <v>176</v>
      </c>
      <c r="C9" s="54">
        <v>1702.1</v>
      </c>
      <c r="D9" s="33">
        <v>48.6</v>
      </c>
      <c r="E9" s="54">
        <v>615.5</v>
      </c>
      <c r="F9" s="54">
        <f t="shared" si="0"/>
        <v>1038</v>
      </c>
      <c r="G9" s="13"/>
      <c r="H9" s="13"/>
      <c r="I9" s="61">
        <v>0</v>
      </c>
      <c r="J9" s="61">
        <v>0</v>
      </c>
      <c r="K9" s="33">
        <f t="shared" si="1"/>
        <v>0</v>
      </c>
      <c r="L9" s="33">
        <v>1704.3</v>
      </c>
      <c r="M9" s="33">
        <v>664.2</v>
      </c>
      <c r="N9" s="33">
        <f t="shared" si="2"/>
        <v>1040.1</v>
      </c>
      <c r="O9" s="17">
        <f t="shared" si="3"/>
        <v>-0.20231213872831494</v>
      </c>
      <c r="P9" s="80">
        <v>0.96</v>
      </c>
      <c r="Q9" s="14">
        <v>1.2</v>
      </c>
      <c r="R9" s="14">
        <f t="shared" si="4"/>
        <v>1.152</v>
      </c>
    </row>
    <row r="10" spans="1:18" ht="11.25">
      <c r="A10" s="11">
        <v>5</v>
      </c>
      <c r="B10" s="16" t="s">
        <v>177</v>
      </c>
      <c r="C10" s="54">
        <v>1458.9</v>
      </c>
      <c r="D10" s="33">
        <v>48.6</v>
      </c>
      <c r="E10" s="54">
        <v>432.6</v>
      </c>
      <c r="F10" s="54">
        <f t="shared" si="0"/>
        <v>977.7000000000002</v>
      </c>
      <c r="G10" s="13"/>
      <c r="H10" s="13"/>
      <c r="I10" s="61">
        <v>0</v>
      </c>
      <c r="J10" s="61">
        <v>0</v>
      </c>
      <c r="K10" s="33">
        <f t="shared" si="1"/>
        <v>0</v>
      </c>
      <c r="L10" s="33">
        <v>1467.3</v>
      </c>
      <c r="M10" s="33">
        <v>481.2</v>
      </c>
      <c r="N10" s="33">
        <f t="shared" si="2"/>
        <v>986.0999999999999</v>
      </c>
      <c r="O10" s="17">
        <f t="shared" si="3"/>
        <v>-0.8591592513040553</v>
      </c>
      <c r="P10" s="80">
        <v>0.82</v>
      </c>
      <c r="Q10" s="14">
        <v>1.2</v>
      </c>
      <c r="R10" s="14">
        <f t="shared" si="4"/>
        <v>0.9839999999999999</v>
      </c>
    </row>
    <row r="11" spans="1:18" ht="11.25">
      <c r="A11" s="11">
        <v>6</v>
      </c>
      <c r="B11" s="16" t="s">
        <v>178</v>
      </c>
      <c r="C11" s="54">
        <v>2344</v>
      </c>
      <c r="D11" s="33">
        <v>48.6</v>
      </c>
      <c r="E11" s="54">
        <v>1262.3</v>
      </c>
      <c r="F11" s="54">
        <f t="shared" si="0"/>
        <v>1033.1000000000001</v>
      </c>
      <c r="G11" s="13"/>
      <c r="H11" s="13"/>
      <c r="I11" s="61">
        <v>0</v>
      </c>
      <c r="J11" s="61">
        <v>0</v>
      </c>
      <c r="K11" s="33">
        <f t="shared" si="1"/>
        <v>0</v>
      </c>
      <c r="L11" s="33">
        <v>2372.2</v>
      </c>
      <c r="M11" s="33">
        <v>1310.9</v>
      </c>
      <c r="N11" s="33">
        <f t="shared" si="2"/>
        <v>1061.2999999999997</v>
      </c>
      <c r="O11" s="17">
        <f t="shared" si="3"/>
        <v>-2.7296486303358423</v>
      </c>
      <c r="P11" s="80">
        <v>0.46</v>
      </c>
      <c r="Q11" s="14">
        <v>1.2</v>
      </c>
      <c r="R11" s="14">
        <f t="shared" si="4"/>
        <v>0.552</v>
      </c>
    </row>
    <row r="12" spans="1:18" ht="11.25">
      <c r="A12" s="11">
        <v>7</v>
      </c>
      <c r="B12" s="16" t="s">
        <v>179</v>
      </c>
      <c r="C12" s="54">
        <v>1949.9</v>
      </c>
      <c r="D12" s="33">
        <v>78.9</v>
      </c>
      <c r="E12" s="54">
        <v>427.9</v>
      </c>
      <c r="F12" s="54">
        <f t="shared" si="0"/>
        <v>1443.1</v>
      </c>
      <c r="G12" s="13"/>
      <c r="H12" s="13"/>
      <c r="I12" s="61">
        <v>0</v>
      </c>
      <c r="J12" s="61">
        <v>0</v>
      </c>
      <c r="K12" s="33">
        <f t="shared" si="1"/>
        <v>0</v>
      </c>
      <c r="L12" s="33">
        <v>1949.9</v>
      </c>
      <c r="M12" s="33">
        <v>506.7</v>
      </c>
      <c r="N12" s="33">
        <f t="shared" si="2"/>
        <v>1443.2</v>
      </c>
      <c r="O12" s="17">
        <f t="shared" si="3"/>
        <v>-0.006929526713334935</v>
      </c>
      <c r="P12" s="80">
        <v>1</v>
      </c>
      <c r="Q12" s="14">
        <v>1.2</v>
      </c>
      <c r="R12" s="14">
        <f t="shared" si="4"/>
        <v>1.2</v>
      </c>
    </row>
    <row r="13" spans="1:18" ht="11.25">
      <c r="A13" s="11">
        <v>8</v>
      </c>
      <c r="B13" s="16" t="s">
        <v>181</v>
      </c>
      <c r="C13" s="54">
        <v>3634</v>
      </c>
      <c r="D13" s="33">
        <v>90.8</v>
      </c>
      <c r="E13" s="54">
        <v>1283.8</v>
      </c>
      <c r="F13" s="54">
        <f t="shared" si="0"/>
        <v>2259.3999999999996</v>
      </c>
      <c r="G13" s="13"/>
      <c r="H13" s="13"/>
      <c r="I13" s="61">
        <v>0</v>
      </c>
      <c r="J13" s="61">
        <v>0</v>
      </c>
      <c r="K13" s="33">
        <f t="shared" si="1"/>
        <v>0</v>
      </c>
      <c r="L13" s="33">
        <v>3667.4</v>
      </c>
      <c r="M13" s="33">
        <v>1374.6</v>
      </c>
      <c r="N13" s="33">
        <f t="shared" si="2"/>
        <v>2292.8</v>
      </c>
      <c r="O13" s="17">
        <f t="shared" si="3"/>
        <v>-1.4782685668761861</v>
      </c>
      <c r="P13" s="80">
        <v>0.7</v>
      </c>
      <c r="Q13" s="14">
        <v>1.2</v>
      </c>
      <c r="R13" s="14">
        <f t="shared" si="4"/>
        <v>0.84</v>
      </c>
    </row>
    <row r="14" spans="1:18" ht="11.25">
      <c r="A14" s="11">
        <v>9</v>
      </c>
      <c r="B14" s="16" t="s">
        <v>180</v>
      </c>
      <c r="C14" s="54">
        <v>1527.7</v>
      </c>
      <c r="D14" s="33">
        <v>48.7</v>
      </c>
      <c r="E14" s="54">
        <v>496.3</v>
      </c>
      <c r="F14" s="54">
        <f t="shared" si="0"/>
        <v>982.7</v>
      </c>
      <c r="G14" s="13"/>
      <c r="H14" s="13"/>
      <c r="I14" s="61">
        <v>0</v>
      </c>
      <c r="J14" s="61">
        <v>0</v>
      </c>
      <c r="K14" s="33">
        <f t="shared" si="1"/>
        <v>0</v>
      </c>
      <c r="L14" s="33">
        <v>1532.6</v>
      </c>
      <c r="M14" s="33">
        <v>545.1</v>
      </c>
      <c r="N14" s="33">
        <f t="shared" si="2"/>
        <v>987.4999999999999</v>
      </c>
      <c r="O14" s="17">
        <f t="shared" si="3"/>
        <v>-0.4884501882568271</v>
      </c>
      <c r="P14" s="80">
        <v>0.9</v>
      </c>
      <c r="Q14" s="14">
        <v>1.2</v>
      </c>
      <c r="R14" s="14">
        <f t="shared" si="4"/>
        <v>1.08</v>
      </c>
    </row>
    <row r="15" spans="1:18" ht="11.25">
      <c r="A15" s="11">
        <v>10</v>
      </c>
      <c r="B15" s="16" t="s">
        <v>182</v>
      </c>
      <c r="C15" s="54">
        <v>3236.3</v>
      </c>
      <c r="D15" s="33">
        <v>90.8</v>
      </c>
      <c r="E15" s="54">
        <v>1119.5</v>
      </c>
      <c r="F15" s="54">
        <f t="shared" si="0"/>
        <v>2026</v>
      </c>
      <c r="G15" s="13"/>
      <c r="H15" s="13"/>
      <c r="I15" s="61">
        <v>0</v>
      </c>
      <c r="J15" s="61">
        <v>0</v>
      </c>
      <c r="K15" s="33">
        <f t="shared" si="1"/>
        <v>0</v>
      </c>
      <c r="L15" s="33">
        <v>3474.7</v>
      </c>
      <c r="M15" s="33">
        <v>1210.2</v>
      </c>
      <c r="N15" s="33">
        <f t="shared" si="2"/>
        <v>2264.5</v>
      </c>
      <c r="O15" s="17">
        <f t="shared" si="3"/>
        <v>-11.771964461994076</v>
      </c>
      <c r="P15" s="80">
        <v>0</v>
      </c>
      <c r="Q15" s="14">
        <v>1.2</v>
      </c>
      <c r="R15" s="14">
        <f t="shared" si="4"/>
        <v>0</v>
      </c>
    </row>
    <row r="16" spans="1:18" ht="11.25">
      <c r="A16" s="11">
        <v>11</v>
      </c>
      <c r="B16" s="16" t="s">
        <v>183</v>
      </c>
      <c r="C16" s="54">
        <v>3105.6</v>
      </c>
      <c r="D16" s="33">
        <v>90.8</v>
      </c>
      <c r="E16" s="54">
        <v>704.9</v>
      </c>
      <c r="F16" s="54">
        <f t="shared" si="0"/>
        <v>2309.8999999999996</v>
      </c>
      <c r="G16" s="13"/>
      <c r="H16" s="13"/>
      <c r="I16" s="61">
        <v>0</v>
      </c>
      <c r="J16" s="61">
        <v>0</v>
      </c>
      <c r="K16" s="33">
        <f t="shared" si="1"/>
        <v>0</v>
      </c>
      <c r="L16" s="33">
        <v>3156.3</v>
      </c>
      <c r="M16" s="33">
        <v>795.7</v>
      </c>
      <c r="N16" s="33">
        <f t="shared" si="2"/>
        <v>2360.6000000000004</v>
      </c>
      <c r="O16" s="17">
        <f t="shared" si="3"/>
        <v>-2.194900212130427</v>
      </c>
      <c r="P16" s="80">
        <v>0.56</v>
      </c>
      <c r="Q16" s="14">
        <v>1.2</v>
      </c>
      <c r="R16" s="14">
        <f t="shared" si="4"/>
        <v>0.672</v>
      </c>
    </row>
    <row r="17" spans="1:18" ht="11.25">
      <c r="A17" s="11">
        <v>12</v>
      </c>
      <c r="B17" s="16" t="s">
        <v>184</v>
      </c>
      <c r="C17" s="54">
        <v>3459.6</v>
      </c>
      <c r="D17" s="33">
        <v>90.8</v>
      </c>
      <c r="E17" s="54">
        <v>1229.4</v>
      </c>
      <c r="F17" s="54">
        <f t="shared" si="0"/>
        <v>2139.3999999999996</v>
      </c>
      <c r="G17" s="13"/>
      <c r="H17" s="13"/>
      <c r="I17" s="61">
        <v>0</v>
      </c>
      <c r="J17" s="61">
        <v>0</v>
      </c>
      <c r="K17" s="33">
        <f t="shared" si="1"/>
        <v>0</v>
      </c>
      <c r="L17" s="33">
        <v>3542.1</v>
      </c>
      <c r="M17" s="33">
        <v>1320.2</v>
      </c>
      <c r="N17" s="33">
        <f t="shared" si="2"/>
        <v>2221.8999999999996</v>
      </c>
      <c r="O17" s="17">
        <f t="shared" si="3"/>
        <v>-3.8562213704777046</v>
      </c>
      <c r="P17" s="80">
        <v>0.22</v>
      </c>
      <c r="Q17" s="14">
        <v>1.2</v>
      </c>
      <c r="R17" s="14">
        <f t="shared" si="4"/>
        <v>0.264</v>
      </c>
    </row>
    <row r="18" spans="1:18" ht="11.25">
      <c r="A18" s="11">
        <v>13</v>
      </c>
      <c r="B18" s="16"/>
      <c r="C18" s="54"/>
      <c r="D18" s="13"/>
      <c r="E18" s="54"/>
      <c r="F18" s="54">
        <f t="shared" si="0"/>
        <v>0</v>
      </c>
      <c r="G18" s="13"/>
      <c r="H18" s="13"/>
      <c r="I18" s="61"/>
      <c r="J18" s="61"/>
      <c r="K18" s="33">
        <f t="shared" si="1"/>
        <v>0</v>
      </c>
      <c r="L18" s="33"/>
      <c r="M18" s="33"/>
      <c r="N18" s="33">
        <f t="shared" si="2"/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0"/>
        <v>0</v>
      </c>
      <c r="G19" s="13"/>
      <c r="H19" s="13"/>
      <c r="I19" s="61"/>
      <c r="J19" s="61"/>
      <c r="K19" s="33">
        <f t="shared" si="1"/>
        <v>0</v>
      </c>
      <c r="L19" s="33"/>
      <c r="M19" s="33"/>
      <c r="N19" s="33">
        <f t="shared" si="2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0"/>
        <v>0</v>
      </c>
      <c r="G20" s="13"/>
      <c r="H20" s="13"/>
      <c r="I20" s="61"/>
      <c r="J20" s="61"/>
      <c r="K20" s="33">
        <f t="shared" si="1"/>
        <v>0</v>
      </c>
      <c r="L20" s="33"/>
      <c r="M20" s="33"/>
      <c r="N20" s="33">
        <f t="shared" si="2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0"/>
        <v>0</v>
      </c>
      <c r="G21" s="13"/>
      <c r="H21" s="13"/>
      <c r="I21" s="61"/>
      <c r="J21" s="61"/>
      <c r="K21" s="33">
        <f t="shared" si="1"/>
        <v>0</v>
      </c>
      <c r="L21" s="33"/>
      <c r="M21" s="33"/>
      <c r="N21" s="33">
        <f t="shared" si="2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0"/>
        <v>0</v>
      </c>
      <c r="G22" s="13"/>
      <c r="H22" s="13"/>
      <c r="I22" s="61"/>
      <c r="J22" s="61"/>
      <c r="K22" s="33">
        <f t="shared" si="1"/>
        <v>0</v>
      </c>
      <c r="L22" s="33"/>
      <c r="M22" s="33"/>
      <c r="N22" s="33">
        <f t="shared" si="2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0"/>
        <v>0</v>
      </c>
      <c r="G23" s="13"/>
      <c r="H23" s="13"/>
      <c r="I23" s="61"/>
      <c r="J23" s="61"/>
      <c r="K23" s="33">
        <f t="shared" si="1"/>
        <v>0</v>
      </c>
      <c r="L23" s="33"/>
      <c r="M23" s="33"/>
      <c r="N23" s="33">
        <f t="shared" si="2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0"/>
        <v>0</v>
      </c>
      <c r="G24" s="13"/>
      <c r="H24" s="13"/>
      <c r="I24" s="61"/>
      <c r="J24" s="61"/>
      <c r="K24" s="33">
        <f t="shared" si="1"/>
        <v>0</v>
      </c>
      <c r="L24" s="33"/>
      <c r="M24" s="33"/>
      <c r="N24" s="33">
        <f t="shared" si="2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0"/>
        <v>0</v>
      </c>
      <c r="G25" s="13"/>
      <c r="H25" s="13"/>
      <c r="I25" s="61"/>
      <c r="J25" s="61"/>
      <c r="K25" s="33">
        <f t="shared" si="1"/>
        <v>0</v>
      </c>
      <c r="L25" s="33"/>
      <c r="M25" s="33"/>
      <c r="N25" s="33">
        <f t="shared" si="2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0"/>
        <v>0</v>
      </c>
      <c r="G26" s="13"/>
      <c r="H26" s="13"/>
      <c r="I26" s="61"/>
      <c r="J26" s="61"/>
      <c r="K26" s="33">
        <f t="shared" si="1"/>
        <v>0</v>
      </c>
      <c r="L26" s="33"/>
      <c r="M26" s="33"/>
      <c r="N26" s="33">
        <f t="shared" si="2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0"/>
        <v>0</v>
      </c>
      <c r="G27" s="18"/>
      <c r="H27" s="18"/>
      <c r="I27" s="61"/>
      <c r="J27" s="61"/>
      <c r="K27" s="33">
        <f t="shared" si="1"/>
        <v>0</v>
      </c>
      <c r="L27" s="33"/>
      <c r="M27" s="33"/>
      <c r="N27" s="33">
        <f t="shared" si="2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0"/>
        <v>0</v>
      </c>
      <c r="G28" s="18"/>
      <c r="H28" s="18"/>
      <c r="I28" s="61"/>
      <c r="J28" s="61"/>
      <c r="K28" s="33">
        <f t="shared" si="1"/>
        <v>0</v>
      </c>
      <c r="L28" s="33"/>
      <c r="M28" s="33"/>
      <c r="N28" s="33">
        <f t="shared" si="2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0"/>
        <v>0</v>
      </c>
      <c r="G29" s="18"/>
      <c r="H29" s="18"/>
      <c r="I29" s="61"/>
      <c r="J29" s="61"/>
      <c r="K29" s="33">
        <f t="shared" si="1"/>
        <v>0</v>
      </c>
      <c r="L29" s="33"/>
      <c r="M29" s="33"/>
      <c r="N29" s="33">
        <f t="shared" si="2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205" t="s">
        <v>39</v>
      </c>
      <c r="B30" s="206"/>
      <c r="C30" s="19">
        <f aca="true" t="shared" si="5" ref="C30:N30">SUM(C6:C29)</f>
        <v>44251.799999999996</v>
      </c>
      <c r="D30" s="56">
        <f t="shared" si="5"/>
        <v>2004.5999999999997</v>
      </c>
      <c r="E30" s="19">
        <f t="shared" si="5"/>
        <v>20761.100000000002</v>
      </c>
      <c r="F30" s="19">
        <f t="shared" si="5"/>
        <v>21486.100000000006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45158.6</v>
      </c>
      <c r="M30" s="30">
        <f t="shared" si="5"/>
        <v>23345.700000000004</v>
      </c>
      <c r="N30" s="19">
        <f t="shared" si="5"/>
        <v>21812.9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" sqref="H15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7" t="s">
        <v>20</v>
      </c>
      <c r="B3" s="205" t="s">
        <v>102</v>
      </c>
      <c r="C3" s="34" t="s">
        <v>51</v>
      </c>
      <c r="D3" s="34" t="s">
        <v>216</v>
      </c>
      <c r="E3" s="34" t="s">
        <v>219</v>
      </c>
      <c r="F3" s="34" t="s">
        <v>215</v>
      </c>
      <c r="G3" s="34" t="s">
        <v>49</v>
      </c>
      <c r="H3" s="34" t="s">
        <v>142</v>
      </c>
      <c r="I3" s="5" t="s">
        <v>48</v>
      </c>
      <c r="J3" s="199" t="s">
        <v>21</v>
      </c>
      <c r="K3" s="199" t="s">
        <v>5</v>
      </c>
      <c r="L3" s="6" t="s">
        <v>6</v>
      </c>
    </row>
    <row r="4" spans="1:12" s="10" customFormat="1" ht="42.75" customHeight="1">
      <c r="A4" s="207"/>
      <c r="B4" s="205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0"/>
      <c r="K4" s="200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97">
        <v>13.2</v>
      </c>
      <c r="E6" s="2">
        <v>127.6</v>
      </c>
      <c r="F6" s="48">
        <f aca="true" t="shared" si="0" ref="F6:F29">E6-D6</f>
        <v>114.39999999999999</v>
      </c>
      <c r="G6" s="12">
        <v>0</v>
      </c>
      <c r="H6" s="61">
        <v>2889.8</v>
      </c>
      <c r="I6" s="81">
        <f>F6/H6*100</f>
        <v>3.9587514706900127</v>
      </c>
      <c r="J6" s="195">
        <v>1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48">
        <v>2</v>
      </c>
      <c r="E7" s="2">
        <v>3.85</v>
      </c>
      <c r="F7" s="48">
        <f t="shared" si="0"/>
        <v>1.85</v>
      </c>
      <c r="G7" s="12">
        <v>75</v>
      </c>
      <c r="H7" s="61">
        <v>145</v>
      </c>
      <c r="I7" s="81">
        <f aca="true" t="shared" si="1" ref="I7:I29">F7/H7*100</f>
        <v>1.2758620689655173</v>
      </c>
      <c r="J7" s="195">
        <v>1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48">
        <v>87.2</v>
      </c>
      <c r="E8" s="2">
        <v>21.81</v>
      </c>
      <c r="F8" s="48">
        <f t="shared" si="0"/>
        <v>-65.39</v>
      </c>
      <c r="G8" s="12">
        <v>1.3</v>
      </c>
      <c r="H8" s="61">
        <v>424</v>
      </c>
      <c r="I8" s="81">
        <f t="shared" si="1"/>
        <v>-15.422169811320755</v>
      </c>
      <c r="J8" s="195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48">
        <v>15.3</v>
      </c>
      <c r="E9" s="2">
        <v>87.2</v>
      </c>
      <c r="F9" s="48">
        <f t="shared" si="0"/>
        <v>71.9</v>
      </c>
      <c r="G9" s="12">
        <v>-214</v>
      </c>
      <c r="H9" s="61">
        <v>73</v>
      </c>
      <c r="I9" s="81">
        <f t="shared" si="1"/>
        <v>98.49315068493152</v>
      </c>
      <c r="J9" s="195" t="s">
        <v>186</v>
      </c>
      <c r="K9" s="14">
        <v>1</v>
      </c>
      <c r="L9" s="14">
        <v>1</v>
      </c>
    </row>
    <row r="10" spans="1:12" ht="11.25">
      <c r="A10" s="11">
        <v>5</v>
      </c>
      <c r="B10" s="16" t="s">
        <v>177</v>
      </c>
      <c r="C10" s="16">
        <v>903</v>
      </c>
      <c r="D10" s="48">
        <v>0.7</v>
      </c>
      <c r="E10" s="2">
        <v>20.36</v>
      </c>
      <c r="F10" s="48">
        <f t="shared" si="0"/>
        <v>19.66</v>
      </c>
      <c r="G10" s="12">
        <v>0</v>
      </c>
      <c r="H10" s="61">
        <v>74</v>
      </c>
      <c r="I10" s="81">
        <f t="shared" si="1"/>
        <v>26.56756756756757</v>
      </c>
      <c r="J10" s="195" t="s">
        <v>186</v>
      </c>
      <c r="K10" s="14">
        <v>1</v>
      </c>
      <c r="L10" s="14">
        <v>1</v>
      </c>
    </row>
    <row r="11" spans="1:12" ht="11.25">
      <c r="A11" s="11">
        <v>6</v>
      </c>
      <c r="B11" s="16" t="s">
        <v>178</v>
      </c>
      <c r="C11" s="16">
        <v>1688</v>
      </c>
      <c r="D11" s="48">
        <v>14</v>
      </c>
      <c r="E11" s="2">
        <v>13.28</v>
      </c>
      <c r="F11" s="48">
        <f t="shared" si="0"/>
        <v>-0.7200000000000006</v>
      </c>
      <c r="G11" s="12">
        <v>-101</v>
      </c>
      <c r="H11" s="61">
        <v>90</v>
      </c>
      <c r="I11" s="81">
        <f t="shared" si="1"/>
        <v>-0.8000000000000007</v>
      </c>
      <c r="J11" s="195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48">
        <v>49.5</v>
      </c>
      <c r="E12" s="2">
        <v>15.8</v>
      </c>
      <c r="F12" s="48">
        <f t="shared" si="0"/>
        <v>-33.7</v>
      </c>
      <c r="G12" s="12">
        <v>-85</v>
      </c>
      <c r="H12" s="61">
        <v>214.9</v>
      </c>
      <c r="I12" s="81">
        <f t="shared" si="1"/>
        <v>-15.681712424383434</v>
      </c>
      <c r="J12" s="195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48">
        <v>78.4</v>
      </c>
      <c r="E13" s="2">
        <v>119.1</v>
      </c>
      <c r="F13" s="48">
        <f t="shared" si="0"/>
        <v>40.69999999999999</v>
      </c>
      <c r="G13" s="12">
        <v>0</v>
      </c>
      <c r="H13" s="61">
        <v>157</v>
      </c>
      <c r="I13" s="81">
        <f t="shared" si="1"/>
        <v>25.923566878980886</v>
      </c>
      <c r="J13" s="195" t="s">
        <v>186</v>
      </c>
      <c r="K13" s="14">
        <v>1</v>
      </c>
      <c r="L13" s="14">
        <v>1</v>
      </c>
    </row>
    <row r="14" spans="1:12" ht="11.25">
      <c r="A14" s="11">
        <v>9</v>
      </c>
      <c r="B14" s="16" t="s">
        <v>180</v>
      </c>
      <c r="C14" s="16">
        <v>919</v>
      </c>
      <c r="D14" s="48">
        <v>1.8</v>
      </c>
      <c r="E14" s="2">
        <v>7.2</v>
      </c>
      <c r="F14" s="48">
        <f t="shared" si="0"/>
        <v>5.4</v>
      </c>
      <c r="G14" s="12">
        <v>-138</v>
      </c>
      <c r="H14" s="61">
        <v>90</v>
      </c>
      <c r="I14" s="81">
        <f t="shared" si="1"/>
        <v>6.000000000000001</v>
      </c>
      <c r="J14" s="195" t="s">
        <v>186</v>
      </c>
      <c r="K14" s="14">
        <v>1</v>
      </c>
      <c r="L14" s="14">
        <v>1</v>
      </c>
    </row>
    <row r="15" spans="1:12" ht="11.25">
      <c r="A15" s="11">
        <v>10</v>
      </c>
      <c r="B15" s="16" t="s">
        <v>182</v>
      </c>
      <c r="C15" s="16">
        <v>319</v>
      </c>
      <c r="D15" s="48">
        <v>5.4</v>
      </c>
      <c r="E15" s="2">
        <v>18.37</v>
      </c>
      <c r="F15" s="48">
        <f t="shared" si="0"/>
        <v>12.97</v>
      </c>
      <c r="G15" s="12">
        <v>-62</v>
      </c>
      <c r="H15" s="61">
        <v>325</v>
      </c>
      <c r="I15" s="81">
        <f t="shared" si="1"/>
        <v>3.990769230769231</v>
      </c>
      <c r="J15" s="195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48">
        <v>9.4</v>
      </c>
      <c r="E16" s="2">
        <v>24.85</v>
      </c>
      <c r="F16" s="48">
        <f t="shared" si="0"/>
        <v>15.450000000000001</v>
      </c>
      <c r="G16" s="12">
        <v>-423</v>
      </c>
      <c r="H16" s="61">
        <v>307</v>
      </c>
      <c r="I16" s="81">
        <f t="shared" si="1"/>
        <v>5.03257328990228</v>
      </c>
      <c r="J16" s="195" t="s">
        <v>186</v>
      </c>
      <c r="K16" s="14">
        <v>1</v>
      </c>
      <c r="L16" s="14">
        <v>1</v>
      </c>
    </row>
    <row r="17" spans="1:12" ht="11.25">
      <c r="A17" s="11">
        <v>12</v>
      </c>
      <c r="B17" s="16" t="s">
        <v>184</v>
      </c>
      <c r="C17" s="16">
        <v>365</v>
      </c>
      <c r="D17" s="48">
        <v>80.8</v>
      </c>
      <c r="E17" s="23">
        <v>141.1</v>
      </c>
      <c r="F17" s="48">
        <f t="shared" si="0"/>
        <v>60.3</v>
      </c>
      <c r="G17" s="12">
        <v>-286</v>
      </c>
      <c r="H17" s="61">
        <v>272</v>
      </c>
      <c r="I17" s="81">
        <f t="shared" si="1"/>
        <v>22.169117647058822</v>
      </c>
      <c r="J17" s="195" t="s">
        <v>186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5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4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4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4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4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4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4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5" t="s">
        <v>39</v>
      </c>
      <c r="B30" s="206"/>
      <c r="C30" s="19">
        <f aca="true" t="shared" si="3" ref="C30:H30">SUM(C6:C29)</f>
        <v>22646</v>
      </c>
      <c r="D30" s="19">
        <v>1045.2</v>
      </c>
      <c r="E30" s="19">
        <v>357.7</v>
      </c>
      <c r="F30" s="19">
        <f t="shared" si="3"/>
        <v>242.82</v>
      </c>
      <c r="G30" s="19">
        <f t="shared" si="3"/>
        <v>-3331.1000000000004</v>
      </c>
      <c r="H30" s="19">
        <f t="shared" si="3"/>
        <v>5061.700000000001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F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9" sqref="G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1" t="s">
        <v>101</v>
      </c>
      <c r="C1" s="201"/>
      <c r="D1" s="201"/>
      <c r="E1" s="201"/>
      <c r="F1" s="201"/>
      <c r="G1" s="201"/>
      <c r="H1" s="201"/>
      <c r="I1" s="201"/>
      <c r="J1" s="201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7" t="s">
        <v>3</v>
      </c>
      <c r="B4" s="199" t="s">
        <v>102</v>
      </c>
      <c r="C4" s="199" t="s">
        <v>103</v>
      </c>
      <c r="D4" s="199" t="s">
        <v>189</v>
      </c>
      <c r="E4" s="199" t="s">
        <v>190</v>
      </c>
      <c r="F4" s="199" t="s">
        <v>104</v>
      </c>
      <c r="G4" s="199" t="s">
        <v>99</v>
      </c>
      <c r="H4" s="199" t="s">
        <v>100</v>
      </c>
      <c r="I4" s="199" t="s">
        <v>5</v>
      </c>
      <c r="J4" s="202" t="s">
        <v>6</v>
      </c>
    </row>
    <row r="5" spans="1:10" ht="135" customHeight="1">
      <c r="A5" s="207"/>
      <c r="B5" s="204"/>
      <c r="C5" s="200"/>
      <c r="D5" s="200"/>
      <c r="E5" s="200"/>
      <c r="F5" s="200"/>
      <c r="G5" s="200"/>
      <c r="H5" s="204"/>
      <c r="I5" s="204"/>
      <c r="J5" s="203"/>
    </row>
    <row r="6" spans="1:10" s="10" customFormat="1" ht="51" customHeight="1">
      <c r="A6" s="207"/>
      <c r="B6" s="200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0"/>
      <c r="I6" s="200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1092.6</v>
      </c>
      <c r="D8" s="61">
        <v>2979.8</v>
      </c>
      <c r="E8" s="185">
        <v>82</v>
      </c>
      <c r="F8" s="13">
        <f>D8+E8</f>
        <v>3061.8</v>
      </c>
      <c r="G8" s="17">
        <f aca="true" t="shared" si="0" ref="G8:G31">C8/(C8+F8)*100</f>
        <v>26.299826689774697</v>
      </c>
      <c r="H8" s="15">
        <v>0.391</v>
      </c>
      <c r="I8" s="14">
        <v>1.2</v>
      </c>
      <c r="J8" s="38">
        <f aca="true" t="shared" si="1" ref="J8:J31">H8*I8</f>
        <v>0.4692</v>
      </c>
    </row>
    <row r="9" spans="1:10" ht="11.25">
      <c r="A9" s="11">
        <v>2</v>
      </c>
      <c r="B9" s="16" t="s">
        <v>173</v>
      </c>
      <c r="C9" s="48">
        <v>875.6</v>
      </c>
      <c r="D9" s="61">
        <v>167</v>
      </c>
      <c r="E9" s="33">
        <v>4.5</v>
      </c>
      <c r="F9" s="13">
        <f aca="true" t="shared" si="2" ref="F9:F31">D9+E9</f>
        <v>171.5</v>
      </c>
      <c r="G9" s="17">
        <f t="shared" si="0"/>
        <v>83.62143061789706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2012.7</v>
      </c>
      <c r="D10" s="61">
        <v>448</v>
      </c>
      <c r="E10" s="33">
        <v>38.2</v>
      </c>
      <c r="F10" s="13">
        <f t="shared" si="2"/>
        <v>486.2</v>
      </c>
      <c r="G10" s="17">
        <f t="shared" si="0"/>
        <v>80.54343911320981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771.2</v>
      </c>
      <c r="D11" s="61">
        <v>89</v>
      </c>
      <c r="E11" s="33">
        <v>2.5</v>
      </c>
      <c r="F11" s="13">
        <f t="shared" si="2"/>
        <v>91.5</v>
      </c>
      <c r="G11" s="17">
        <f t="shared" si="0"/>
        <v>89.39376376492407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805.6</v>
      </c>
      <c r="D12" s="61">
        <v>95.1</v>
      </c>
      <c r="E12" s="33">
        <v>19</v>
      </c>
      <c r="F12" s="13">
        <f t="shared" si="2"/>
        <v>114.1</v>
      </c>
      <c r="G12" s="17">
        <f t="shared" si="0"/>
        <v>87.59378058062411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780.2</v>
      </c>
      <c r="D13" s="61">
        <v>102</v>
      </c>
      <c r="E13" s="33">
        <v>9</v>
      </c>
      <c r="F13" s="13">
        <f t="shared" si="2"/>
        <v>111</v>
      </c>
      <c r="G13" s="17">
        <f t="shared" si="0"/>
        <v>87.54488330341114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1080.3</v>
      </c>
      <c r="D14" s="61">
        <v>221.9</v>
      </c>
      <c r="E14" s="33">
        <v>5</v>
      </c>
      <c r="F14" s="13">
        <f t="shared" si="2"/>
        <v>226.9</v>
      </c>
      <c r="G14" s="17">
        <f t="shared" si="0"/>
        <v>82.6422888616891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1924.6</v>
      </c>
      <c r="D15" s="61">
        <v>177</v>
      </c>
      <c r="E15" s="33">
        <v>7.5</v>
      </c>
      <c r="F15" s="13">
        <f t="shared" si="2"/>
        <v>184.5</v>
      </c>
      <c r="G15" s="17">
        <f t="shared" si="0"/>
        <v>91.25219287847898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768.3</v>
      </c>
      <c r="D16" s="61">
        <v>136</v>
      </c>
      <c r="E16" s="33">
        <v>14</v>
      </c>
      <c r="F16" s="13">
        <f t="shared" si="2"/>
        <v>150</v>
      </c>
      <c r="G16" s="17">
        <f t="shared" si="0"/>
        <v>83.6654688010454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1532.6</v>
      </c>
      <c r="D17" s="61">
        <v>380</v>
      </c>
      <c r="E17" s="33">
        <v>73</v>
      </c>
      <c r="F17" s="13">
        <f t="shared" si="2"/>
        <v>453</v>
      </c>
      <c r="G17" s="17">
        <f t="shared" si="0"/>
        <v>77.18573730862208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1804.4</v>
      </c>
      <c r="D18" s="61">
        <v>372</v>
      </c>
      <c r="E18" s="33">
        <v>49.1</v>
      </c>
      <c r="F18" s="13">
        <f t="shared" si="2"/>
        <v>421.1</v>
      </c>
      <c r="G18" s="17">
        <f t="shared" si="0"/>
        <v>81.07840934621434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1688.3</v>
      </c>
      <c r="D19" s="61">
        <v>302</v>
      </c>
      <c r="E19" s="33">
        <v>53</v>
      </c>
      <c r="F19" s="13">
        <f t="shared" si="2"/>
        <v>355</v>
      </c>
      <c r="G19" s="17">
        <f t="shared" si="0"/>
        <v>82.62614398277297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5" t="s">
        <v>78</v>
      </c>
      <c r="B32" s="206"/>
      <c r="C32" s="30">
        <f>SUM(C8:C31)</f>
        <v>15136.399999999998</v>
      </c>
      <c r="D32" s="30">
        <f>SUM(D8:D31)</f>
        <v>5469.8</v>
      </c>
      <c r="E32" s="19">
        <f>SUM(E8:E31)</f>
        <v>356.8</v>
      </c>
      <c r="F32" s="19">
        <f>SUM(F8:F31)</f>
        <v>5826.6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1">
      <selection activeCell="H30" sqref="H30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1" t="s">
        <v>105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7" t="s">
        <v>3</v>
      </c>
      <c r="B3" s="205" t="s">
        <v>102</v>
      </c>
      <c r="C3" s="36" t="s">
        <v>213</v>
      </c>
      <c r="D3" s="34" t="s">
        <v>126</v>
      </c>
      <c r="E3" s="99" t="s">
        <v>106</v>
      </c>
      <c r="F3" s="36" t="s">
        <v>187</v>
      </c>
      <c r="G3" s="161" t="s">
        <v>127</v>
      </c>
      <c r="H3" s="99" t="s">
        <v>128</v>
      </c>
      <c r="I3" s="28" t="s">
        <v>24</v>
      </c>
      <c r="J3" s="199" t="s">
        <v>80</v>
      </c>
      <c r="K3" s="199" t="s">
        <v>5</v>
      </c>
      <c r="L3" s="29" t="s">
        <v>6</v>
      </c>
    </row>
    <row r="4" spans="1:12" ht="45.75" customHeight="1">
      <c r="A4" s="207"/>
      <c r="B4" s="205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0"/>
      <c r="K4" s="200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7324.3</v>
      </c>
      <c r="D6" s="48">
        <v>7312.1</v>
      </c>
      <c r="E6" s="85">
        <f aca="true" t="shared" si="0" ref="E6:E29">C6-D6</f>
        <v>12.199999999999818</v>
      </c>
      <c r="F6" s="33">
        <v>15368.2</v>
      </c>
      <c r="G6" s="33">
        <v>11547.2</v>
      </c>
      <c r="H6" s="196">
        <f aca="true" t="shared" si="1" ref="H6:H29">F6-G6</f>
        <v>3821</v>
      </c>
      <c r="I6" s="178">
        <f aca="true" t="shared" si="2" ref="I6:I29">E6/H6*100</f>
        <v>0.31928814446479503</v>
      </c>
      <c r="J6" s="179">
        <v>0</v>
      </c>
      <c r="K6" s="180">
        <v>0.5</v>
      </c>
      <c r="L6" s="180">
        <f aca="true" t="shared" si="3" ref="L6:L29">J6*K6</f>
        <v>0</v>
      </c>
    </row>
    <row r="7" spans="1:12" ht="11.25">
      <c r="A7" s="101">
        <v>2</v>
      </c>
      <c r="B7" s="16" t="s">
        <v>173</v>
      </c>
      <c r="C7" s="48">
        <v>286.4</v>
      </c>
      <c r="D7" s="48">
        <v>279</v>
      </c>
      <c r="E7" s="85">
        <f t="shared" si="0"/>
        <v>7.399999999999977</v>
      </c>
      <c r="F7" s="33">
        <v>2551.7</v>
      </c>
      <c r="G7" s="33">
        <v>1433.5</v>
      </c>
      <c r="H7" s="196">
        <f t="shared" si="1"/>
        <v>1118.1999999999998</v>
      </c>
      <c r="I7" s="178">
        <f t="shared" si="2"/>
        <v>0.6617778572706116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590</v>
      </c>
      <c r="D8" s="48">
        <v>590</v>
      </c>
      <c r="E8" s="85">
        <f t="shared" si="0"/>
        <v>0</v>
      </c>
      <c r="F8" s="33">
        <v>4371.9</v>
      </c>
      <c r="G8" s="33">
        <v>2156.2</v>
      </c>
      <c r="H8" s="196">
        <f t="shared" si="1"/>
        <v>2215.7</v>
      </c>
      <c r="I8" s="178">
        <f t="shared" si="2"/>
        <v>0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176</v>
      </c>
      <c r="C9" s="48"/>
      <c r="D9" s="48">
        <v>0</v>
      </c>
      <c r="E9" s="85">
        <f t="shared" si="0"/>
        <v>0</v>
      </c>
      <c r="F9" s="33">
        <v>1704.3</v>
      </c>
      <c r="G9" s="33">
        <v>664.2</v>
      </c>
      <c r="H9" s="196">
        <f t="shared" si="1"/>
        <v>1040.1</v>
      </c>
      <c r="I9" s="178">
        <f t="shared" si="2"/>
        <v>0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>
        <v>5.9</v>
      </c>
      <c r="D10" s="48">
        <v>0</v>
      </c>
      <c r="E10" s="85">
        <f t="shared" si="0"/>
        <v>5.9</v>
      </c>
      <c r="F10" s="33">
        <v>1467.3</v>
      </c>
      <c r="G10" s="33">
        <v>481.2</v>
      </c>
      <c r="H10" s="196">
        <f t="shared" si="1"/>
        <v>986.0999999999999</v>
      </c>
      <c r="I10" s="178">
        <f t="shared" si="2"/>
        <v>0.5983166007504311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178</v>
      </c>
      <c r="C11" s="48">
        <v>25</v>
      </c>
      <c r="D11" s="48">
        <v>0</v>
      </c>
      <c r="E11" s="85">
        <f t="shared" si="0"/>
        <v>25</v>
      </c>
      <c r="F11" s="33">
        <v>2372.2</v>
      </c>
      <c r="G11" s="33">
        <v>1310.9</v>
      </c>
      <c r="H11" s="196">
        <f t="shared" si="1"/>
        <v>1061.2999999999997</v>
      </c>
      <c r="I11" s="178">
        <f t="shared" si="2"/>
        <v>2.3556016206539154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29.9</v>
      </c>
      <c r="D12" s="48"/>
      <c r="E12" s="85">
        <f t="shared" si="0"/>
        <v>29.9</v>
      </c>
      <c r="F12" s="33">
        <v>1949.9</v>
      </c>
      <c r="G12" s="33">
        <v>506.7</v>
      </c>
      <c r="H12" s="196">
        <f t="shared" si="1"/>
        <v>1443.2</v>
      </c>
      <c r="I12" s="178">
        <f t="shared" si="2"/>
        <v>2.0717849223946785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37.9</v>
      </c>
      <c r="D13" s="48">
        <v>10</v>
      </c>
      <c r="E13" s="85">
        <f t="shared" si="0"/>
        <v>27.9</v>
      </c>
      <c r="F13" s="33">
        <v>3667.4</v>
      </c>
      <c r="G13" s="33">
        <v>1374.6</v>
      </c>
      <c r="H13" s="196">
        <f t="shared" si="1"/>
        <v>2292.8</v>
      </c>
      <c r="I13" s="178">
        <f t="shared" si="2"/>
        <v>1.2168527564549894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23.7</v>
      </c>
      <c r="D14" s="48">
        <v>0</v>
      </c>
      <c r="E14" s="85">
        <f t="shared" si="0"/>
        <v>23.7</v>
      </c>
      <c r="F14" s="33">
        <v>1532.6</v>
      </c>
      <c r="G14" s="33">
        <v>545.1</v>
      </c>
      <c r="H14" s="196">
        <f t="shared" si="1"/>
        <v>987.4999999999999</v>
      </c>
      <c r="I14" s="178">
        <f t="shared" si="2"/>
        <v>2.4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>
        <v>17</v>
      </c>
      <c r="D15" s="48">
        <v>10</v>
      </c>
      <c r="E15" s="85">
        <f t="shared" si="0"/>
        <v>7</v>
      </c>
      <c r="F15" s="33">
        <v>3474.7</v>
      </c>
      <c r="G15" s="33">
        <v>1210.2</v>
      </c>
      <c r="H15" s="196">
        <f t="shared" si="1"/>
        <v>2264.5</v>
      </c>
      <c r="I15" s="178">
        <f t="shared" si="2"/>
        <v>0.3091190108191654</v>
      </c>
      <c r="J15" s="179">
        <v>0</v>
      </c>
      <c r="K15" s="180">
        <v>0.5</v>
      </c>
      <c r="L15" s="180">
        <f t="shared" si="3"/>
        <v>0</v>
      </c>
    </row>
    <row r="16" spans="1:12" ht="11.25">
      <c r="A16" s="101">
        <v>11</v>
      </c>
      <c r="B16" s="16" t="s">
        <v>183</v>
      </c>
      <c r="C16" s="48">
        <v>12.7</v>
      </c>
      <c r="D16" s="48">
        <v>10</v>
      </c>
      <c r="E16" s="85">
        <f t="shared" si="0"/>
        <v>2.6999999999999993</v>
      </c>
      <c r="F16" s="33">
        <v>3156.3</v>
      </c>
      <c r="G16" s="33">
        <v>795.7</v>
      </c>
      <c r="H16" s="196">
        <f t="shared" si="1"/>
        <v>2360.6000000000004</v>
      </c>
      <c r="I16" s="178">
        <f t="shared" si="2"/>
        <v>0.11437770058459709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30.1</v>
      </c>
      <c r="D17" s="48">
        <v>9.6</v>
      </c>
      <c r="E17" s="85">
        <f t="shared" si="0"/>
        <v>20.5</v>
      </c>
      <c r="F17" s="33">
        <v>3542.1</v>
      </c>
      <c r="G17" s="33">
        <v>1320.2</v>
      </c>
      <c r="H17" s="196">
        <f t="shared" si="1"/>
        <v>2221.8999999999996</v>
      </c>
      <c r="I17" s="178">
        <f t="shared" si="2"/>
        <v>0.9226337818983753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6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6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6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6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6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6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6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6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6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6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6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6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5" t="s">
        <v>65</v>
      </c>
      <c r="B30" s="206"/>
      <c r="C30" s="30">
        <f aca="true" t="shared" si="4" ref="C30:H30">SUM(C6:C29)</f>
        <v>8382.900000000001</v>
      </c>
      <c r="D30" s="30">
        <f t="shared" si="4"/>
        <v>8220.7</v>
      </c>
      <c r="E30" s="142">
        <f t="shared" si="4"/>
        <v>162.19999999999976</v>
      </c>
      <c r="F30" s="142">
        <f t="shared" si="4"/>
        <v>45158.6</v>
      </c>
      <c r="G30" s="142">
        <v>23345.7</v>
      </c>
      <c r="H30" s="86">
        <f t="shared" si="4"/>
        <v>21812.9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" sqref="L16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1" t="s">
        <v>108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4" ht="11.25">
      <c r="A2" s="114"/>
      <c r="B2" s="115"/>
      <c r="C2" s="115"/>
      <c r="D2" s="115"/>
    </row>
    <row r="3" spans="1:14" ht="173.25" customHeight="1">
      <c r="A3" s="207" t="s">
        <v>3</v>
      </c>
      <c r="B3" s="199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188</v>
      </c>
      <c r="I3" s="161" t="s">
        <v>130</v>
      </c>
      <c r="J3" s="99" t="s">
        <v>131</v>
      </c>
      <c r="K3" s="5" t="s">
        <v>83</v>
      </c>
      <c r="L3" s="199" t="s">
        <v>4</v>
      </c>
      <c r="M3" s="199" t="s">
        <v>5</v>
      </c>
      <c r="N3" s="29" t="s">
        <v>6</v>
      </c>
    </row>
    <row r="4" spans="1:14" ht="53.25" customHeight="1">
      <c r="A4" s="208"/>
      <c r="B4" s="200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0"/>
      <c r="M4" s="200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1120</v>
      </c>
      <c r="D6" s="18">
        <v>65.7</v>
      </c>
      <c r="E6" s="155">
        <v>1054.3</v>
      </c>
      <c r="F6" s="164">
        <v>0</v>
      </c>
      <c r="G6" s="165">
        <v>0</v>
      </c>
      <c r="H6" s="33">
        <v>15368.2</v>
      </c>
      <c r="I6" s="33">
        <v>11547.2</v>
      </c>
      <c r="J6" s="166">
        <f aca="true" t="shared" si="0" ref="J6:J29">H6-I6</f>
        <v>3821</v>
      </c>
      <c r="K6" s="167">
        <f aca="true" t="shared" si="1" ref="K6:K29">(E6+F6+G6)/J6*100</f>
        <v>27.592253336822818</v>
      </c>
      <c r="L6" s="168">
        <v>0.848</v>
      </c>
      <c r="M6" s="126">
        <v>1.5</v>
      </c>
      <c r="N6" s="126">
        <f aca="true" t="shared" si="2" ref="N6:N29">L6*M6</f>
        <v>1.272</v>
      </c>
    </row>
    <row r="7" spans="1:14" ht="11.25">
      <c r="A7" s="101">
        <v>2</v>
      </c>
      <c r="B7" s="16" t="s">
        <v>173</v>
      </c>
      <c r="C7" s="85">
        <v>705.5</v>
      </c>
      <c r="D7" s="18">
        <v>37.7</v>
      </c>
      <c r="E7" s="85">
        <v>684.9</v>
      </c>
      <c r="F7" s="164">
        <v>0</v>
      </c>
      <c r="G7" s="165">
        <v>0</v>
      </c>
      <c r="H7" s="33">
        <v>2551.7</v>
      </c>
      <c r="I7" s="33">
        <v>1433.5</v>
      </c>
      <c r="J7" s="166">
        <f t="shared" si="0"/>
        <v>1118.1999999999998</v>
      </c>
      <c r="K7" s="167">
        <f t="shared" si="1"/>
        <v>61.25022357360044</v>
      </c>
      <c r="L7" s="168">
        <v>0.175</v>
      </c>
      <c r="M7" s="126">
        <v>1.5</v>
      </c>
      <c r="N7" s="126">
        <f t="shared" si="2"/>
        <v>0.26249999999999996</v>
      </c>
    </row>
    <row r="8" spans="1:14" ht="11.25">
      <c r="A8" s="101">
        <v>3</v>
      </c>
      <c r="B8" s="16" t="s">
        <v>175</v>
      </c>
      <c r="C8" s="141">
        <v>1514.4</v>
      </c>
      <c r="D8" s="18">
        <v>65.7</v>
      </c>
      <c r="E8" s="141">
        <v>1448.7</v>
      </c>
      <c r="F8" s="164">
        <v>0</v>
      </c>
      <c r="G8" s="165">
        <v>0</v>
      </c>
      <c r="H8" s="33">
        <v>4371.9</v>
      </c>
      <c r="I8" s="33">
        <v>2156.2</v>
      </c>
      <c r="J8" s="166">
        <f t="shared" si="0"/>
        <v>2215.7</v>
      </c>
      <c r="K8" s="167">
        <f t="shared" si="1"/>
        <v>65.38340027982127</v>
      </c>
      <c r="L8" s="168">
        <v>0.092</v>
      </c>
      <c r="M8" s="126">
        <v>1.5</v>
      </c>
      <c r="N8" s="126">
        <f t="shared" si="2"/>
        <v>0.138</v>
      </c>
    </row>
    <row r="9" spans="1:14" ht="11.25">
      <c r="A9" s="101">
        <v>4</v>
      </c>
      <c r="B9" s="16" t="s">
        <v>176</v>
      </c>
      <c r="C9" s="85">
        <v>607.5</v>
      </c>
      <c r="D9" s="18">
        <v>37.7</v>
      </c>
      <c r="E9" s="85">
        <v>572</v>
      </c>
      <c r="F9" s="164">
        <v>0</v>
      </c>
      <c r="G9" s="165">
        <v>0</v>
      </c>
      <c r="H9" s="33">
        <v>1704.3</v>
      </c>
      <c r="I9" s="33">
        <v>664.2</v>
      </c>
      <c r="J9" s="166">
        <f t="shared" si="0"/>
        <v>1040.1</v>
      </c>
      <c r="K9" s="167">
        <f t="shared" si="1"/>
        <v>54.99471204691857</v>
      </c>
      <c r="L9" s="168">
        <v>0.3</v>
      </c>
      <c r="M9" s="126">
        <v>1.5</v>
      </c>
      <c r="N9" s="126">
        <v>0.45</v>
      </c>
    </row>
    <row r="10" spans="1:14" ht="11.25">
      <c r="A10" s="101">
        <v>5</v>
      </c>
      <c r="B10" s="16" t="s">
        <v>177</v>
      </c>
      <c r="C10" s="85">
        <v>624.1</v>
      </c>
      <c r="D10" s="18">
        <v>37.7</v>
      </c>
      <c r="E10" s="85">
        <v>586.4</v>
      </c>
      <c r="F10" s="164">
        <v>0</v>
      </c>
      <c r="G10" s="165">
        <v>0</v>
      </c>
      <c r="H10" s="33">
        <v>1467.3</v>
      </c>
      <c r="I10" s="33">
        <v>481.2</v>
      </c>
      <c r="J10" s="166">
        <f t="shared" si="0"/>
        <v>986.0999999999999</v>
      </c>
      <c r="K10" s="167">
        <f t="shared" si="1"/>
        <v>59.46658553899199</v>
      </c>
      <c r="L10" s="168">
        <v>0.211</v>
      </c>
      <c r="M10" s="126">
        <v>1.5</v>
      </c>
      <c r="N10" s="126">
        <v>0.316</v>
      </c>
    </row>
    <row r="11" spans="1:14" ht="11.25">
      <c r="A11" s="101">
        <v>6</v>
      </c>
      <c r="B11" s="16" t="s">
        <v>178</v>
      </c>
      <c r="C11" s="85">
        <v>722.3</v>
      </c>
      <c r="D11" s="18">
        <v>37.7</v>
      </c>
      <c r="E11" s="85">
        <v>684.6</v>
      </c>
      <c r="F11" s="164">
        <v>0</v>
      </c>
      <c r="G11" s="165">
        <v>0</v>
      </c>
      <c r="H11" s="33">
        <v>2372.2</v>
      </c>
      <c r="I11" s="33">
        <v>1310.9</v>
      </c>
      <c r="J11" s="166">
        <f t="shared" si="0"/>
        <v>1061.2999999999997</v>
      </c>
      <c r="K11" s="167">
        <f t="shared" si="1"/>
        <v>64.50579477998683</v>
      </c>
      <c r="L11" s="168">
        <v>0.11</v>
      </c>
      <c r="M11" s="126">
        <v>1.5</v>
      </c>
      <c r="N11" s="126">
        <f t="shared" si="2"/>
        <v>0.165</v>
      </c>
    </row>
    <row r="12" spans="1:14" ht="11.25">
      <c r="A12" s="101">
        <v>7</v>
      </c>
      <c r="B12" s="16" t="s">
        <v>179</v>
      </c>
      <c r="C12" s="85">
        <v>832.5</v>
      </c>
      <c r="D12" s="18">
        <v>65.7</v>
      </c>
      <c r="E12" s="85">
        <v>766.8</v>
      </c>
      <c r="F12" s="164">
        <v>0</v>
      </c>
      <c r="G12" s="165">
        <v>0</v>
      </c>
      <c r="H12" s="33">
        <v>1949.9</v>
      </c>
      <c r="I12" s="33">
        <v>506.7</v>
      </c>
      <c r="J12" s="166">
        <f t="shared" si="0"/>
        <v>1443.2</v>
      </c>
      <c r="K12" s="167">
        <f t="shared" si="1"/>
        <v>53.13192904656319</v>
      </c>
      <c r="L12" s="168">
        <v>0.337</v>
      </c>
      <c r="M12" s="126">
        <v>1.5</v>
      </c>
      <c r="N12" s="126">
        <f t="shared" si="2"/>
        <v>0.5055000000000001</v>
      </c>
    </row>
    <row r="13" spans="1:14" ht="11.25">
      <c r="A13" s="101">
        <v>8</v>
      </c>
      <c r="B13" s="16" t="s">
        <v>181</v>
      </c>
      <c r="C13" s="85">
        <v>1408.3</v>
      </c>
      <c r="D13" s="18">
        <v>65.7</v>
      </c>
      <c r="E13" s="85">
        <v>1342.6</v>
      </c>
      <c r="F13" s="164">
        <v>0</v>
      </c>
      <c r="G13" s="165">
        <v>0</v>
      </c>
      <c r="H13" s="33">
        <v>3667.4</v>
      </c>
      <c r="I13" s="33">
        <v>1374.6</v>
      </c>
      <c r="J13" s="166">
        <f t="shared" si="0"/>
        <v>2292.8</v>
      </c>
      <c r="K13" s="167">
        <f t="shared" si="1"/>
        <v>58.557222609909275</v>
      </c>
      <c r="L13" s="168">
        <v>0.229</v>
      </c>
      <c r="M13" s="126">
        <v>1.5</v>
      </c>
      <c r="N13" s="126">
        <f t="shared" si="2"/>
        <v>0.3435</v>
      </c>
    </row>
    <row r="14" spans="1:14" ht="11.25">
      <c r="A14" s="101">
        <v>9</v>
      </c>
      <c r="B14" s="16" t="s">
        <v>180</v>
      </c>
      <c r="C14" s="85">
        <v>552.4</v>
      </c>
      <c r="D14" s="18">
        <v>37.8</v>
      </c>
      <c r="E14" s="85">
        <v>514.6</v>
      </c>
      <c r="F14" s="164">
        <v>0</v>
      </c>
      <c r="G14" s="165">
        <v>0</v>
      </c>
      <c r="H14" s="33">
        <v>1532.6</v>
      </c>
      <c r="I14" s="33">
        <v>545.1</v>
      </c>
      <c r="J14" s="166">
        <f t="shared" si="0"/>
        <v>987.4999999999999</v>
      </c>
      <c r="K14" s="167">
        <f t="shared" si="1"/>
        <v>52.11139240506329</v>
      </c>
      <c r="L14" s="168">
        <v>0.358</v>
      </c>
      <c r="M14" s="126">
        <v>1.5</v>
      </c>
      <c r="N14" s="126">
        <v>0.537</v>
      </c>
    </row>
    <row r="15" spans="1:14" ht="11.25">
      <c r="A15" s="101">
        <v>10</v>
      </c>
      <c r="B15" s="16" t="s">
        <v>182</v>
      </c>
      <c r="C15" s="85">
        <v>1293.8</v>
      </c>
      <c r="D15" s="18">
        <v>65.7</v>
      </c>
      <c r="E15" s="85">
        <v>1228.1</v>
      </c>
      <c r="F15" s="164">
        <v>0</v>
      </c>
      <c r="G15" s="165">
        <v>0</v>
      </c>
      <c r="H15" s="33">
        <v>3474.7</v>
      </c>
      <c r="I15" s="33">
        <v>1210.2</v>
      </c>
      <c r="J15" s="166">
        <f t="shared" si="0"/>
        <v>2264.5</v>
      </c>
      <c r="K15" s="167">
        <f t="shared" si="1"/>
        <v>54.23272245528814</v>
      </c>
      <c r="L15" s="168">
        <v>0.315</v>
      </c>
      <c r="M15" s="126">
        <v>1.5</v>
      </c>
      <c r="N15" s="126">
        <f t="shared" si="2"/>
        <v>0.47250000000000003</v>
      </c>
    </row>
    <row r="16" spans="1:14" ht="11.25">
      <c r="A16" s="101">
        <v>11</v>
      </c>
      <c r="B16" s="16" t="s">
        <v>183</v>
      </c>
      <c r="C16" s="85">
        <v>1396.6</v>
      </c>
      <c r="D16" s="18">
        <v>65.7</v>
      </c>
      <c r="E16" s="85">
        <v>1330.9</v>
      </c>
      <c r="F16" s="164">
        <v>0</v>
      </c>
      <c r="G16" s="165">
        <v>0</v>
      </c>
      <c r="H16" s="33">
        <v>3156.3</v>
      </c>
      <c r="I16" s="33">
        <v>795.7</v>
      </c>
      <c r="J16" s="166">
        <f t="shared" si="0"/>
        <v>2360.6000000000004</v>
      </c>
      <c r="K16" s="167">
        <f t="shared" si="1"/>
        <v>56.37973396594086</v>
      </c>
      <c r="L16" s="168">
        <v>0.272</v>
      </c>
      <c r="M16" s="126">
        <v>1.5</v>
      </c>
      <c r="N16" s="126">
        <f t="shared" si="2"/>
        <v>0.40800000000000003</v>
      </c>
    </row>
    <row r="17" spans="1:14" ht="11.25">
      <c r="A17" s="101">
        <v>12</v>
      </c>
      <c r="B17" s="16" t="s">
        <v>184</v>
      </c>
      <c r="C17" s="141">
        <v>1261.4</v>
      </c>
      <c r="D17" s="18">
        <v>65.7</v>
      </c>
      <c r="E17" s="141">
        <v>1267.6</v>
      </c>
      <c r="F17" s="164">
        <v>0</v>
      </c>
      <c r="G17" s="165">
        <v>0</v>
      </c>
      <c r="H17" s="33">
        <v>3542.1</v>
      </c>
      <c r="I17" s="33">
        <v>1320.2</v>
      </c>
      <c r="J17" s="166">
        <f t="shared" si="0"/>
        <v>2221.8999999999996</v>
      </c>
      <c r="K17" s="167">
        <f t="shared" si="1"/>
        <v>57.05027228948198</v>
      </c>
      <c r="L17" s="168">
        <v>0.259</v>
      </c>
      <c r="M17" s="126">
        <v>1.5</v>
      </c>
      <c r="N17" s="126">
        <f t="shared" si="2"/>
        <v>0.3885</v>
      </c>
    </row>
    <row r="18" spans="1:14" ht="11.25">
      <c r="A18" s="101">
        <v>13</v>
      </c>
      <c r="B18" s="48"/>
      <c r="C18" s="85"/>
      <c r="D18" s="18">
        <f aca="true" t="shared" si="3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3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3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3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3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3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3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3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3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3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3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3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5" t="s">
        <v>78</v>
      </c>
      <c r="B30" s="206"/>
      <c r="C30" s="30">
        <f aca="true" t="shared" si="4" ref="C30:J30">SUM(C6:C29)</f>
        <v>12038.8</v>
      </c>
      <c r="D30" s="30">
        <f t="shared" si="4"/>
        <v>648.5000000000001</v>
      </c>
      <c r="E30" s="174">
        <f t="shared" si="4"/>
        <v>11481.5</v>
      </c>
      <c r="F30" s="174">
        <f t="shared" si="4"/>
        <v>0</v>
      </c>
      <c r="G30" s="175">
        <f t="shared" si="4"/>
        <v>0</v>
      </c>
      <c r="H30" s="175">
        <f t="shared" si="4"/>
        <v>45158.6</v>
      </c>
      <c r="I30" s="175">
        <f t="shared" si="4"/>
        <v>23345.700000000004</v>
      </c>
      <c r="J30" s="175">
        <f t="shared" si="4"/>
        <v>21812.9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7" sqref="G7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1" t="s">
        <v>82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2" ht="11.25">
      <c r="A2" s="114"/>
      <c r="B2" s="115"/>
    </row>
    <row r="3" spans="1:10" ht="143.25" customHeight="1">
      <c r="A3" s="207" t="s">
        <v>3</v>
      </c>
      <c r="B3" s="205" t="s">
        <v>102</v>
      </c>
      <c r="C3" s="99" t="s">
        <v>114</v>
      </c>
      <c r="D3" s="36" t="s">
        <v>191</v>
      </c>
      <c r="E3" s="36" t="s">
        <v>214</v>
      </c>
      <c r="F3" s="28" t="s">
        <v>132</v>
      </c>
      <c r="G3" s="28" t="s">
        <v>24</v>
      </c>
      <c r="H3" s="199" t="s">
        <v>80</v>
      </c>
      <c r="I3" s="199" t="s">
        <v>19</v>
      </c>
      <c r="J3" s="29" t="s">
        <v>6</v>
      </c>
    </row>
    <row r="4" spans="1:10" ht="49.5" customHeight="1">
      <c r="A4" s="207"/>
      <c r="B4" s="205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0"/>
      <c r="I4" s="200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15368.2</v>
      </c>
      <c r="E6" s="33">
        <v>11547.2</v>
      </c>
      <c r="F6" s="85">
        <f aca="true" t="shared" si="0" ref="F6:F29">D6-E6</f>
        <v>3821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2551.7</v>
      </c>
      <c r="E7" s="33">
        <v>1433.5</v>
      </c>
      <c r="F7" s="85">
        <f t="shared" si="0"/>
        <v>1118.1999999999998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4371.9</v>
      </c>
      <c r="E8" s="33">
        <v>2156.2</v>
      </c>
      <c r="F8" s="85">
        <f t="shared" si="0"/>
        <v>2215.7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1704.3</v>
      </c>
      <c r="E9" s="33">
        <v>664.2</v>
      </c>
      <c r="F9" s="85">
        <f t="shared" si="0"/>
        <v>1040.1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1467.3</v>
      </c>
      <c r="E10" s="33">
        <v>481.2</v>
      </c>
      <c r="F10" s="85">
        <f t="shared" si="0"/>
        <v>986.0999999999999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2372.2</v>
      </c>
      <c r="E11" s="33">
        <v>1310.9</v>
      </c>
      <c r="F11" s="85">
        <f t="shared" si="0"/>
        <v>1061.2999999999997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1949.9</v>
      </c>
      <c r="E12" s="33">
        <v>506.7</v>
      </c>
      <c r="F12" s="85">
        <f t="shared" si="0"/>
        <v>1443.2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3667.4</v>
      </c>
      <c r="E13" s="33">
        <v>1374.6</v>
      </c>
      <c r="F13" s="85">
        <f t="shared" si="0"/>
        <v>2292.8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1532.6</v>
      </c>
      <c r="E14" s="33">
        <v>545.1</v>
      </c>
      <c r="F14" s="85">
        <f t="shared" si="0"/>
        <v>987.4999999999999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3474.7</v>
      </c>
      <c r="E15" s="33">
        <v>1210.2</v>
      </c>
      <c r="F15" s="85">
        <f t="shared" si="0"/>
        <v>2264.5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3156.3</v>
      </c>
      <c r="E16" s="33">
        <v>795.7</v>
      </c>
      <c r="F16" s="85">
        <f t="shared" si="0"/>
        <v>2360.6000000000004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55">
        <v>0</v>
      </c>
      <c r="D17" s="33">
        <v>3542.1</v>
      </c>
      <c r="E17" s="33">
        <v>1320.2</v>
      </c>
      <c r="F17" s="85">
        <f t="shared" si="0"/>
        <v>2221.8999999999996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5" t="s">
        <v>78</v>
      </c>
      <c r="B30" s="206"/>
      <c r="C30" s="86">
        <f>SUM(C6:C29)</f>
        <v>0</v>
      </c>
      <c r="D30" s="86">
        <f>SUM(D6:D29)</f>
        <v>45158.6</v>
      </c>
      <c r="E30" s="86">
        <f>SUM(E6:E29)</f>
        <v>23345.700000000004</v>
      </c>
      <c r="F30" s="142">
        <f>SUM(F6:F29)</f>
        <v>21812.9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" sqref="E5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1" t="s">
        <v>79</v>
      </c>
      <c r="B1" s="201"/>
      <c r="C1" s="201"/>
      <c r="D1" s="201"/>
      <c r="E1" s="201"/>
      <c r="F1" s="201"/>
      <c r="G1" s="201"/>
      <c r="H1" s="201"/>
      <c r="I1" s="144"/>
      <c r="J1" s="144"/>
      <c r="K1" s="144"/>
    </row>
    <row r="2" spans="1:2" ht="11.25">
      <c r="A2" s="114"/>
      <c r="B2" s="115"/>
    </row>
    <row r="3" spans="1:8" ht="72" customHeight="1">
      <c r="A3" s="207" t="s">
        <v>3</v>
      </c>
      <c r="B3" s="205" t="s">
        <v>102</v>
      </c>
      <c r="C3" s="99" t="s">
        <v>115</v>
      </c>
      <c r="D3" s="83" t="s">
        <v>144</v>
      </c>
      <c r="E3" s="99" t="s">
        <v>24</v>
      </c>
      <c r="F3" s="199" t="s">
        <v>80</v>
      </c>
      <c r="G3" s="199" t="s">
        <v>5</v>
      </c>
      <c r="H3" s="29" t="s">
        <v>6</v>
      </c>
    </row>
    <row r="4" spans="1:8" ht="38.25" customHeight="1">
      <c r="A4" s="208"/>
      <c r="B4" s="205"/>
      <c r="C4" s="135" t="s">
        <v>81</v>
      </c>
      <c r="D4" s="135" t="s">
        <v>76</v>
      </c>
      <c r="E4" s="145" t="s">
        <v>77</v>
      </c>
      <c r="F4" s="200"/>
      <c r="G4" s="200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1120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705.5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1514.4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607.5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624.1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722.3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832.5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1408.3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552.4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1293.8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1396.6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1261.4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5" t="s">
        <v>78</v>
      </c>
      <c r="B30" s="206"/>
      <c r="C30" s="153">
        <f>SUM(C6:C29)</f>
        <v>0</v>
      </c>
      <c r="D30" s="142">
        <f>SUM(D6:D29)</f>
        <v>12038.8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1" t="s">
        <v>72</v>
      </c>
      <c r="B1" s="201"/>
      <c r="C1" s="201"/>
      <c r="D1" s="201"/>
      <c r="E1" s="201"/>
      <c r="F1" s="201"/>
      <c r="G1" s="201"/>
      <c r="H1" s="201"/>
      <c r="I1" s="134"/>
      <c r="J1" s="134"/>
      <c r="K1" s="134"/>
    </row>
    <row r="2" spans="1:2" ht="11.25">
      <c r="A2" s="114"/>
      <c r="B2" s="115"/>
    </row>
    <row r="3" spans="1:8" ht="78.75" customHeight="1">
      <c r="A3" s="207" t="s">
        <v>73</v>
      </c>
      <c r="B3" s="205" t="s">
        <v>102</v>
      </c>
      <c r="C3" s="99" t="s">
        <v>116</v>
      </c>
      <c r="D3" s="99" t="s">
        <v>117</v>
      </c>
      <c r="E3" s="99" t="s">
        <v>24</v>
      </c>
      <c r="F3" s="199" t="s">
        <v>74</v>
      </c>
      <c r="G3" s="199" t="s">
        <v>5</v>
      </c>
      <c r="H3" s="29" t="s">
        <v>6</v>
      </c>
    </row>
    <row r="4" spans="1:8" ht="45" customHeight="1">
      <c r="A4" s="208"/>
      <c r="B4" s="205"/>
      <c r="C4" s="135" t="s">
        <v>75</v>
      </c>
      <c r="D4" s="135" t="s">
        <v>76</v>
      </c>
      <c r="E4" s="136" t="s">
        <v>77</v>
      </c>
      <c r="F4" s="200"/>
      <c r="G4" s="200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352.6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98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374.5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49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135.1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92.2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159.3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350.7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113.1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288.3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346.1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238.5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5" t="s">
        <v>78</v>
      </c>
      <c r="B30" s="206"/>
      <c r="C30" s="86">
        <f>SUM(C6:C29)</f>
        <v>0</v>
      </c>
      <c r="D30" s="142">
        <f>SUM(D6:D29)</f>
        <v>2597.4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8" sqref="H18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1" t="s">
        <v>118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7" t="s">
        <v>3</v>
      </c>
      <c r="B3" s="205" t="s">
        <v>102</v>
      </c>
      <c r="C3" s="68" t="s">
        <v>66</v>
      </c>
      <c r="D3" s="28" t="s">
        <v>145</v>
      </c>
      <c r="E3" s="28" t="s">
        <v>119</v>
      </c>
      <c r="F3" s="36" t="s">
        <v>192</v>
      </c>
      <c r="G3" s="36" t="s">
        <v>193</v>
      </c>
      <c r="H3" s="36" t="s">
        <v>194</v>
      </c>
      <c r="I3" s="99" t="s">
        <v>133</v>
      </c>
      <c r="J3" s="99" t="s">
        <v>24</v>
      </c>
      <c r="K3" s="199" t="s">
        <v>67</v>
      </c>
      <c r="L3" s="199" t="s">
        <v>5</v>
      </c>
      <c r="M3" s="29" t="s">
        <v>6</v>
      </c>
    </row>
    <row r="4" spans="1:13" ht="43.5" customHeight="1">
      <c r="A4" s="207"/>
      <c r="B4" s="205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0"/>
      <c r="L4" s="200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15032.1</v>
      </c>
      <c r="G6" s="33">
        <v>369.6</v>
      </c>
      <c r="H6" s="54">
        <v>11177.6</v>
      </c>
      <c r="I6" s="123">
        <f aca="true" t="shared" si="1" ref="I6:I29">F6-G6-H6</f>
        <v>3484.8999999999996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2550.5</v>
      </c>
      <c r="G7" s="33">
        <v>327.6</v>
      </c>
      <c r="H7" s="54">
        <v>1105.9</v>
      </c>
      <c r="I7" s="123">
        <f t="shared" si="1"/>
        <v>1117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4251.1</v>
      </c>
      <c r="G8" s="33">
        <v>670.8</v>
      </c>
      <c r="H8" s="54">
        <v>905.4</v>
      </c>
      <c r="I8" s="123">
        <f t="shared" si="1"/>
        <v>2674.9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1702.1</v>
      </c>
      <c r="G9" s="33">
        <v>48.6</v>
      </c>
      <c r="H9" s="54">
        <v>615.5</v>
      </c>
      <c r="I9" s="123">
        <f t="shared" si="1"/>
        <v>1038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1458.9</v>
      </c>
      <c r="G10" s="33">
        <v>48.6</v>
      </c>
      <c r="H10" s="54">
        <v>432.6</v>
      </c>
      <c r="I10" s="123">
        <f t="shared" si="1"/>
        <v>977.7000000000002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2344</v>
      </c>
      <c r="G11" s="33">
        <v>48.6</v>
      </c>
      <c r="H11" s="54">
        <v>1262.3</v>
      </c>
      <c r="I11" s="123">
        <f t="shared" si="1"/>
        <v>1033.1000000000001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1949.9</v>
      </c>
      <c r="G12" s="33">
        <v>78.9</v>
      </c>
      <c r="H12" s="54">
        <v>427.9</v>
      </c>
      <c r="I12" s="123">
        <f t="shared" si="1"/>
        <v>1443.1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3634</v>
      </c>
      <c r="G13" s="33">
        <v>90.8</v>
      </c>
      <c r="H13" s="54">
        <v>1283.8</v>
      </c>
      <c r="I13" s="123">
        <f t="shared" si="1"/>
        <v>2259.3999999999996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1527.7</v>
      </c>
      <c r="G14" s="33">
        <v>48.7</v>
      </c>
      <c r="H14" s="54">
        <v>496.3</v>
      </c>
      <c r="I14" s="123">
        <f t="shared" si="1"/>
        <v>982.7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3236.3</v>
      </c>
      <c r="G15" s="33">
        <v>90.8</v>
      </c>
      <c r="H15" s="54">
        <v>1119.5</v>
      </c>
      <c r="I15" s="123">
        <f t="shared" si="1"/>
        <v>2026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3105.6</v>
      </c>
      <c r="G16" s="33">
        <v>90.8</v>
      </c>
      <c r="H16" s="54">
        <v>704.9</v>
      </c>
      <c r="I16" s="123">
        <f t="shared" si="1"/>
        <v>2309.8999999999996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3459.6</v>
      </c>
      <c r="G17" s="33">
        <v>90.8</v>
      </c>
      <c r="H17" s="54">
        <v>1229.4</v>
      </c>
      <c r="I17" s="123">
        <f t="shared" si="1"/>
        <v>2139.3999999999996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5" t="s">
        <v>65</v>
      </c>
      <c r="B30" s="206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44251.799999999996</v>
      </c>
      <c r="G30" s="86">
        <f t="shared" si="4"/>
        <v>2004.5999999999997</v>
      </c>
      <c r="H30" s="86">
        <f t="shared" si="4"/>
        <v>20761.100000000002</v>
      </c>
      <c r="I30" s="86">
        <f t="shared" si="4"/>
        <v>21486.100000000006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H1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1" t="s">
        <v>120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7" t="s">
        <v>3</v>
      </c>
      <c r="B3" s="205" t="s">
        <v>102</v>
      </c>
      <c r="C3" s="28" t="s">
        <v>121</v>
      </c>
      <c r="D3" s="27"/>
      <c r="E3" s="27"/>
      <c r="F3" s="36" t="s">
        <v>195</v>
      </c>
      <c r="G3" s="36" t="s">
        <v>196</v>
      </c>
      <c r="H3" s="36" t="s">
        <v>194</v>
      </c>
      <c r="I3" s="99" t="s">
        <v>134</v>
      </c>
      <c r="J3" s="99" t="s">
        <v>24</v>
      </c>
      <c r="K3" s="199" t="s">
        <v>15</v>
      </c>
      <c r="L3" s="199" t="s">
        <v>63</v>
      </c>
      <c r="M3" s="6" t="s">
        <v>6</v>
      </c>
    </row>
    <row r="4" spans="1:13" s="10" customFormat="1" ht="56.25" customHeight="1">
      <c r="A4" s="207"/>
      <c r="B4" s="205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0"/>
      <c r="L4" s="200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174</v>
      </c>
      <c r="C6" s="102">
        <v>0</v>
      </c>
      <c r="D6" s="103"/>
      <c r="E6" s="103"/>
      <c r="F6" s="54">
        <v>15032.1</v>
      </c>
      <c r="G6" s="33">
        <v>369.6</v>
      </c>
      <c r="H6" s="54">
        <v>11177.6</v>
      </c>
      <c r="I6" s="104">
        <f aca="true" t="shared" si="0" ref="I6:I29">F6-G6-H6</f>
        <v>3484.8999999999996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173</v>
      </c>
      <c r="C7" s="102">
        <v>0</v>
      </c>
      <c r="D7" s="103"/>
      <c r="E7" s="103"/>
      <c r="F7" s="54">
        <v>2550.5</v>
      </c>
      <c r="G7" s="33">
        <v>327.6</v>
      </c>
      <c r="H7" s="54">
        <v>1105.9</v>
      </c>
      <c r="I7" s="104">
        <f t="shared" si="0"/>
        <v>1117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175</v>
      </c>
      <c r="C8" s="102">
        <v>0</v>
      </c>
      <c r="D8" s="103"/>
      <c r="E8" s="103"/>
      <c r="F8" s="54">
        <v>4251.1</v>
      </c>
      <c r="G8" s="33">
        <v>670.8</v>
      </c>
      <c r="H8" s="54">
        <v>905.4</v>
      </c>
      <c r="I8" s="104">
        <f t="shared" si="0"/>
        <v>2674.9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176</v>
      </c>
      <c r="C9" s="102">
        <v>0</v>
      </c>
      <c r="D9" s="103"/>
      <c r="E9" s="103"/>
      <c r="F9" s="54">
        <v>1702.1</v>
      </c>
      <c r="G9" s="33">
        <v>48.6</v>
      </c>
      <c r="H9" s="54">
        <v>615.5</v>
      </c>
      <c r="I9" s="104">
        <f t="shared" si="0"/>
        <v>1038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177</v>
      </c>
      <c r="C10" s="102">
        <v>0</v>
      </c>
      <c r="D10" s="103"/>
      <c r="E10" s="103"/>
      <c r="F10" s="54">
        <v>1458.9</v>
      </c>
      <c r="G10" s="33">
        <v>48.6</v>
      </c>
      <c r="H10" s="54">
        <v>432.6</v>
      </c>
      <c r="I10" s="104">
        <f t="shared" si="0"/>
        <v>977.7000000000002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178</v>
      </c>
      <c r="C11" s="102">
        <v>0</v>
      </c>
      <c r="D11" s="103"/>
      <c r="E11" s="103"/>
      <c r="F11" s="54">
        <v>2344</v>
      </c>
      <c r="G11" s="33">
        <v>48.6</v>
      </c>
      <c r="H11" s="54">
        <v>1262.3</v>
      </c>
      <c r="I11" s="104">
        <f t="shared" si="0"/>
        <v>1033.1000000000001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179</v>
      </c>
      <c r="C12" s="102">
        <v>0</v>
      </c>
      <c r="D12" s="103"/>
      <c r="E12" s="103"/>
      <c r="F12" s="54">
        <v>1949.9</v>
      </c>
      <c r="G12" s="33">
        <v>78.9</v>
      </c>
      <c r="H12" s="54">
        <v>427.9</v>
      </c>
      <c r="I12" s="104">
        <f t="shared" si="0"/>
        <v>1443.1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181</v>
      </c>
      <c r="C13" s="102">
        <v>0</v>
      </c>
      <c r="D13" s="103"/>
      <c r="E13" s="103"/>
      <c r="F13" s="54">
        <v>3634</v>
      </c>
      <c r="G13" s="33">
        <v>90.8</v>
      </c>
      <c r="H13" s="54">
        <v>1283.8</v>
      </c>
      <c r="I13" s="104">
        <f t="shared" si="0"/>
        <v>2259.3999999999996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180</v>
      </c>
      <c r="C14" s="102">
        <v>0</v>
      </c>
      <c r="D14" s="103"/>
      <c r="E14" s="103"/>
      <c r="F14" s="54">
        <v>1527.7</v>
      </c>
      <c r="G14" s="33">
        <v>48.7</v>
      </c>
      <c r="H14" s="54">
        <v>496.3</v>
      </c>
      <c r="I14" s="104">
        <f t="shared" si="0"/>
        <v>982.7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182</v>
      </c>
      <c r="C15" s="102">
        <v>0</v>
      </c>
      <c r="D15" s="103"/>
      <c r="E15" s="103"/>
      <c r="F15" s="54">
        <v>3236.3</v>
      </c>
      <c r="G15" s="33">
        <v>90.8</v>
      </c>
      <c r="H15" s="54">
        <v>1119.5</v>
      </c>
      <c r="I15" s="104">
        <f t="shared" si="0"/>
        <v>2026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183</v>
      </c>
      <c r="C16" s="102">
        <v>0</v>
      </c>
      <c r="D16" s="103"/>
      <c r="E16" s="103"/>
      <c r="F16" s="54">
        <v>3105.6</v>
      </c>
      <c r="G16" s="33">
        <v>90.8</v>
      </c>
      <c r="H16" s="54">
        <v>704.9</v>
      </c>
      <c r="I16" s="104">
        <f t="shared" si="0"/>
        <v>2309.8999999999996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184</v>
      </c>
      <c r="C17" s="102">
        <v>0</v>
      </c>
      <c r="D17" s="103"/>
      <c r="E17" s="103"/>
      <c r="F17" s="54">
        <v>3459.6</v>
      </c>
      <c r="G17" s="33">
        <v>90.8</v>
      </c>
      <c r="H17" s="54">
        <v>1229.4</v>
      </c>
      <c r="I17" s="104">
        <f t="shared" si="0"/>
        <v>2139.3999999999996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04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5" t="s">
        <v>65</v>
      </c>
      <c r="B30" s="206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44251.799999999996</v>
      </c>
      <c r="G30" s="19">
        <f t="shared" si="3"/>
        <v>2004.5999999999997</v>
      </c>
      <c r="H30" s="19">
        <f t="shared" si="3"/>
        <v>20761.100000000002</v>
      </c>
      <c r="I30" s="19">
        <f t="shared" si="3"/>
        <v>21486.100000000006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2008-10-24T11:51:00Z</cp:lastPrinted>
  <dcterms:created xsi:type="dcterms:W3CDTF">2007-07-17T04:31:37Z</dcterms:created>
  <dcterms:modified xsi:type="dcterms:W3CDTF">2008-11-05T16:07:25Z</dcterms:modified>
  <cp:category/>
  <cp:version/>
  <cp:contentType/>
  <cp:contentStatus/>
</cp:coreProperties>
</file>