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<sst xmlns="http://schemas.openxmlformats.org/spreadsheetml/2006/main" count="644" uniqueCount="220">
  <si>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</si>
  <si>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</si>
  <si>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</si>
  <si>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</si>
  <si>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</si>
  <si>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</si>
  <si>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</si>
  <si>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</si>
  <si>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</si>
  <si>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</si>
  <si>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</si>
  <si>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</si>
  <si>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</si>
  <si>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</si>
  <si>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</si>
  <si>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</si>
  <si>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</si>
  <si>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</si>
  <si>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</si>
  <si>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</si>
  <si>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</si>
  <si>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</si>
  <si>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</si>
  <si>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</si>
  <si>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</si>
  <si>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</si>
  <si>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</si>
  <si>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</si>
  <si>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</si>
  <si>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</si>
  <si>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</si>
  <si>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</si>
  <si>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</si>
  <si>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</si>
  <si>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</si>
  <si>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</si>
  <si>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</si>
  <si>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</si>
  <si>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</si>
  <si>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</si>
  <si>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</si>
  <si>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</si>
  <si>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</si>
  <si>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</si>
  <si>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</si>
  <si>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</si>
  <si>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</si>
  <si>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</si>
  <si>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</si>
  <si>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</si>
  <si>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</si>
  <si>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</si>
  <si>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</si>
  <si>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</si>
  <si>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</si>
  <si>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</si>
  <si>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</si>
  <si>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</si>
  <si>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</si>
  <si>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</si>
  <si>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</si>
  <si>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</si>
  <si>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</si>
  <si>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</si>
  <si>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</si>
  <si>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</si>
  <si>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</si>
  <si>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</si>
  <si>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</si>
  <si>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</si>
  <si>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</si>
  <si>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</si>
  <si>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</si>
  <si>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</si>
  <si>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</si>
  <si>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</si>
  <si>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</si>
  <si>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</si>
  <si>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</si>
  <si>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</si>
  <si>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</si>
  <si>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</si>
  <si>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</si>
  <si>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</si>
  <si>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</si>
  <si>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</si>
  <si>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</si>
  <si>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</si>
  <si>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</si>
  <si>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</si>
  <si>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</si>
  <si>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</si>
  <si>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</si>
  <si>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</si>
  <si>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</si>
  <si>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</si>
  <si>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</si>
  <si>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</si>
  <si>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</si>
  <si>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</si>
  <si>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</si>
  <si>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</si>
  <si>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</si>
  <si>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</si>
  <si>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</si>
  <si>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</si>
  <si>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</si>
  <si>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</si>
  <si>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</si>
  <si>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</si>
  <si>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</si>
  <si>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</si>
  <si>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</si>
  <si>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</si>
  <si>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</si>
  <si>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</si>
  <si>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</si>
  <si>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</si>
  <si>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</si>
  <si>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</si>
  <si>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</si>
  <si>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</si>
  <si>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</si>
  <si>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</si>
  <si>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</si>
  <si>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</si>
  <si>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</si>
  <si>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</si>
  <si>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</si>
  <si>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</si>
  <si>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</si>
  <si>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</si>
  <si>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</si>
  <si>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</si>
  <si>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</si>
  <si>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</si>
  <si>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</si>
  <si>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</si>
  <si>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</si>
  <si>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</si>
  <si>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</si>
  <si>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</si>
  <si>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</si>
  <si>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</si>
  <si>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</si>
  <si>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</si>
  <si>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</si>
  <si>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</si>
  <si>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</si>
  <si>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</si>
  <si>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</si>
  <si>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</si>
  <si>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</si>
  <si>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</si>
  <si>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</si>
  <si>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</si>
  <si>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</si>
  <si>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</si>
  <si>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</si>
  <si>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</si>
  <si>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</si>
  <si>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</si>
  <si>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</si>
  <si>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</si>
  <si>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</si>
  <si>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</si>
  <si>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</si>
  <si>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</si>
  <si>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</si>
  <si>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</si>
  <si>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</si>
  <si>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</si>
  <si>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</si>
  <si>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</si>
  <si>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</si>
  <si>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</si>
  <si>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</si>
  <si>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</si>
  <si>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</si>
  <si>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</si>
  <si>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</si>
  <si>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</si>
  <si>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</si>
  <si>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</si>
  <si>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</si>
  <si>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</si>
  <si>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</si>
  <si>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</si>
  <si>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</si>
  <si>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</si>
  <si>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</si>
  <si>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</si>
  <si>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</si>
  <si>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</si>
  <si>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</si>
  <si>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</si>
  <si>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</si>
  <si>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</si>
  <si>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</si>
  <si>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</si>
  <si>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</si>
  <si>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</si>
  <si>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</si>
  <si>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</si>
  <si>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</si>
  <si>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</si>
  <si>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</si>
  <si>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</si>
  <si>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</si>
  <si>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</si>
  <si>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</si>
  <si>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</si>
  <si>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</si>
  <si>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</si>
  <si>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</si>
  <si>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</si>
  <si>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01.07.2008</t>
  </si>
  <si>
    <t>Недоимка по местным налогам на 01.07.2008</t>
  </si>
  <si>
    <t>Недоимка по местным налогам на 01.04.2008</t>
  </si>
  <si>
    <t xml:space="preserve"> Результаты оценки качества управления финансами и платежеспособности поселений Аликовского района  по состоянию на 01.08.2008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</si>
</sst>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7" t="s">
        <v>219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1">
        <v>0.463</v>
      </c>
      <c r="D6" s="191">
        <v>0</v>
      </c>
      <c r="E6" s="191">
        <v>1.266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17">SUM(C6:R6)</f>
        <v>12.329</v>
      </c>
    </row>
    <row r="7" spans="1:19" ht="12.75">
      <c r="A7" s="190">
        <v>2</v>
      </c>
      <c r="B7" s="16" t="s">
        <v>173</v>
      </c>
      <c r="C7" s="191">
        <v>0</v>
      </c>
      <c r="D7" s="191">
        <v>0</v>
      </c>
      <c r="E7" s="191">
        <v>0.29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0.816</v>
      </c>
      <c r="R7" s="191">
        <v>1</v>
      </c>
      <c r="S7" s="191">
        <f t="shared" si="0"/>
        <v>11.706000000000001</v>
      </c>
    </row>
    <row r="8" spans="1:19" ht="12.75">
      <c r="A8" s="190">
        <v>3</v>
      </c>
      <c r="B8" s="16" t="s">
        <v>175</v>
      </c>
      <c r="C8" s="191">
        <v>0</v>
      </c>
      <c r="D8" s="191">
        <v>0</v>
      </c>
      <c r="E8" s="191">
        <v>0.546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0.12</v>
      </c>
      <c r="R8" s="191">
        <v>1</v>
      </c>
      <c r="S8" s="191">
        <f t="shared" si="0"/>
        <v>11.266</v>
      </c>
    </row>
    <row r="9" spans="1:19" ht="12.75">
      <c r="A9" s="190">
        <v>4</v>
      </c>
      <c r="B9" s="16" t="s">
        <v>176</v>
      </c>
      <c r="C9" s="191">
        <v>0</v>
      </c>
      <c r="D9" s="191">
        <v>0</v>
      </c>
      <c r="E9" s="191">
        <v>0.453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1.104</v>
      </c>
      <c r="R9" s="191">
        <v>1</v>
      </c>
      <c r="S9" s="191">
        <f t="shared" si="0"/>
        <v>12.157</v>
      </c>
    </row>
    <row r="10" spans="1:19" ht="12.75">
      <c r="A10" s="190">
        <v>5</v>
      </c>
      <c r="B10" s="16" t="s">
        <v>177</v>
      </c>
      <c r="C10" s="191">
        <v>0</v>
      </c>
      <c r="D10" s="191">
        <v>0</v>
      </c>
      <c r="E10" s="191">
        <v>0.316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0.984</v>
      </c>
      <c r="R10" s="191">
        <v>1</v>
      </c>
      <c r="S10" s="191">
        <f t="shared" si="0"/>
        <v>11.9</v>
      </c>
    </row>
    <row r="11" spans="1:19" ht="12.75">
      <c r="A11" s="190">
        <v>6</v>
      </c>
      <c r="B11" s="16" t="s">
        <v>178</v>
      </c>
      <c r="C11" s="191">
        <v>0</v>
      </c>
      <c r="D11" s="191">
        <v>0</v>
      </c>
      <c r="E11" s="191">
        <v>0.156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0.552</v>
      </c>
      <c r="R11" s="191">
        <v>1</v>
      </c>
      <c r="S11" s="191">
        <f t="shared" si="0"/>
        <v>11.308</v>
      </c>
    </row>
    <row r="12" spans="1:19" ht="12.75">
      <c r="A12" s="190">
        <v>7</v>
      </c>
      <c r="B12" s="16" t="s">
        <v>179</v>
      </c>
      <c r="C12" s="191">
        <v>0</v>
      </c>
      <c r="D12" s="191">
        <v>0</v>
      </c>
      <c r="E12" s="191">
        <v>0.506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12.306</v>
      </c>
    </row>
    <row r="13" spans="1:19" ht="12.75">
      <c r="A13" s="190">
        <v>8</v>
      </c>
      <c r="B13" s="16" t="s">
        <v>181</v>
      </c>
      <c r="C13" s="191">
        <v>0</v>
      </c>
      <c r="D13" s="191">
        <v>0</v>
      </c>
      <c r="E13" s="191">
        <v>0.344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1.2</v>
      </c>
      <c r="R13" s="191">
        <v>1</v>
      </c>
      <c r="S13" s="191">
        <f t="shared" si="0"/>
        <v>12.143999999999998</v>
      </c>
    </row>
    <row r="14" spans="1:19" ht="12.75">
      <c r="A14" s="190">
        <v>9</v>
      </c>
      <c r="B14" s="16" t="s">
        <v>180</v>
      </c>
      <c r="C14" s="191">
        <v>0</v>
      </c>
      <c r="D14" s="191">
        <v>0</v>
      </c>
      <c r="E14" s="191">
        <v>0.537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1.08</v>
      </c>
      <c r="R14" s="191">
        <v>1</v>
      </c>
      <c r="S14" s="191">
        <f t="shared" si="0"/>
        <v>12.217</v>
      </c>
    </row>
    <row r="15" spans="1:19" ht="12.75">
      <c r="A15" s="190">
        <v>10</v>
      </c>
      <c r="B15" s="16" t="s">
        <v>182</v>
      </c>
      <c r="C15" s="191">
        <v>0</v>
      </c>
      <c r="D15" s="191">
        <v>0</v>
      </c>
      <c r="E15" s="191">
        <v>0.473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10.323</v>
      </c>
    </row>
    <row r="16" spans="1:19" ht="12.75">
      <c r="A16" s="190">
        <v>11</v>
      </c>
      <c r="B16" s="16" t="s">
        <v>183</v>
      </c>
      <c r="C16" s="191">
        <v>0</v>
      </c>
      <c r="D16" s="191">
        <v>0</v>
      </c>
      <c r="E16" s="191">
        <v>0.408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0.672</v>
      </c>
      <c r="R16" s="191">
        <v>1</v>
      </c>
      <c r="S16" s="191">
        <f t="shared" si="0"/>
        <v>11.68</v>
      </c>
    </row>
    <row r="17" spans="1:19" ht="12.75">
      <c r="A17" s="190">
        <v>12</v>
      </c>
      <c r="B17" s="216" t="s">
        <v>184</v>
      </c>
      <c r="C17" s="191">
        <v>0</v>
      </c>
      <c r="D17" s="191">
        <v>0</v>
      </c>
      <c r="E17" s="191">
        <v>0.389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0.264</v>
      </c>
      <c r="R17" s="191">
        <v>1</v>
      </c>
      <c r="S17" s="191">
        <f t="shared" si="0"/>
        <v>11.253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E7">
      <selection activeCell="G30" sqref="G3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8" t="s">
        <v>146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0" t="s">
        <v>3</v>
      </c>
      <c r="B3" s="198" t="s">
        <v>102</v>
      </c>
      <c r="C3" s="28" t="s">
        <v>123</v>
      </c>
      <c r="D3" s="36" t="s">
        <v>195</v>
      </c>
      <c r="E3" s="36" t="s">
        <v>193</v>
      </c>
      <c r="F3" s="36" t="s">
        <v>194</v>
      </c>
      <c r="G3" s="99" t="s">
        <v>134</v>
      </c>
      <c r="H3" s="5" t="s">
        <v>24</v>
      </c>
      <c r="I3" s="201" t="s">
        <v>4</v>
      </c>
      <c r="J3" s="201" t="s">
        <v>5</v>
      </c>
      <c r="K3" s="5" t="s">
        <v>6</v>
      </c>
    </row>
    <row r="4" spans="1:11" s="10" customFormat="1" ht="37.5" customHeight="1">
      <c r="A4" s="200"/>
      <c r="B4" s="19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3"/>
      <c r="J4" s="203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14716.9</v>
      </c>
      <c r="E6" s="33">
        <v>369.6</v>
      </c>
      <c r="F6" s="54">
        <v>10889.4</v>
      </c>
      <c r="G6" s="13">
        <f>D6-E6-F6</f>
        <v>3457.8999999999996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2550.5</v>
      </c>
      <c r="E7" s="33">
        <v>327.6</v>
      </c>
      <c r="F7" s="54">
        <v>1105.9</v>
      </c>
      <c r="G7" s="13">
        <f aca="true" t="shared" si="2" ref="G7:G29">D7-E7-F7</f>
        <v>1117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3671.1</v>
      </c>
      <c r="E8" s="33">
        <v>90.8</v>
      </c>
      <c r="F8" s="54">
        <v>905.4</v>
      </c>
      <c r="G8" s="13">
        <f t="shared" si="2"/>
        <v>2674.8999999999996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1702.1</v>
      </c>
      <c r="E9" s="33">
        <v>48.6</v>
      </c>
      <c r="F9" s="54">
        <v>615.5</v>
      </c>
      <c r="G9" s="13">
        <f t="shared" si="2"/>
        <v>1038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1458.9</v>
      </c>
      <c r="E10" s="33">
        <v>48.6</v>
      </c>
      <c r="F10" s="54">
        <v>432.6</v>
      </c>
      <c r="G10" s="13">
        <f t="shared" si="2"/>
        <v>977.7000000000002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2339</v>
      </c>
      <c r="E11" s="33">
        <v>48.6</v>
      </c>
      <c r="F11" s="54">
        <v>1262.3</v>
      </c>
      <c r="G11" s="13">
        <f t="shared" si="2"/>
        <v>1028.1000000000001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1949.9</v>
      </c>
      <c r="E12" s="33">
        <v>78.9</v>
      </c>
      <c r="F12" s="54">
        <v>427.9</v>
      </c>
      <c r="G12" s="13">
        <f t="shared" si="2"/>
        <v>1443.1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3634</v>
      </c>
      <c r="E13" s="33">
        <v>90.8</v>
      </c>
      <c r="F13" s="54">
        <v>1283.8</v>
      </c>
      <c r="G13" s="13">
        <f t="shared" si="2"/>
        <v>2259.3999999999996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1527.7</v>
      </c>
      <c r="E14" s="33">
        <v>48.7</v>
      </c>
      <c r="F14" s="54">
        <v>496.3</v>
      </c>
      <c r="G14" s="13">
        <f t="shared" si="2"/>
        <v>982.7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3236.3</v>
      </c>
      <c r="E15" s="33">
        <v>90.8</v>
      </c>
      <c r="F15" s="54">
        <v>1119.5</v>
      </c>
      <c r="G15" s="13">
        <f t="shared" si="2"/>
        <v>2026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3105.6</v>
      </c>
      <c r="E16" s="33">
        <v>90.8</v>
      </c>
      <c r="F16" s="54">
        <v>704.9</v>
      </c>
      <c r="G16" s="13">
        <f t="shared" si="2"/>
        <v>2309.8999999999996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2759.6</v>
      </c>
      <c r="E17" s="33">
        <v>90.8</v>
      </c>
      <c r="F17" s="54">
        <v>529.4</v>
      </c>
      <c r="G17" s="13">
        <f t="shared" si="2"/>
        <v>2139.3999999999996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198" t="s">
        <v>39</v>
      </c>
      <c r="B30" s="199"/>
      <c r="C30" s="19">
        <f>SUM(C6:C29)</f>
        <v>0</v>
      </c>
      <c r="D30" s="19">
        <f>SUM(D6:D29)</f>
        <v>42651.6</v>
      </c>
      <c r="E30" s="56">
        <f>SUM(E6:E29)</f>
        <v>1424.6</v>
      </c>
      <c r="F30" s="19">
        <f>SUM(F6:F29)</f>
        <v>19772.9</v>
      </c>
      <c r="G30" s="52">
        <f>SUM(G6:G29)</f>
        <v>21454.100000000006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C1">
      <selection activeCell="E30" sqref="E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8" t="s">
        <v>147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0" t="s">
        <v>9</v>
      </c>
      <c r="B3" s="198" t="s">
        <v>102</v>
      </c>
      <c r="C3" s="28" t="s">
        <v>124</v>
      </c>
      <c r="D3" s="36" t="s">
        <v>197</v>
      </c>
      <c r="E3" s="36" t="s">
        <v>198</v>
      </c>
      <c r="F3" s="29" t="s">
        <v>125</v>
      </c>
      <c r="G3" s="5" t="s">
        <v>24</v>
      </c>
      <c r="H3" s="201" t="s">
        <v>4</v>
      </c>
      <c r="I3" s="201" t="s">
        <v>5</v>
      </c>
      <c r="J3" s="6" t="s">
        <v>6</v>
      </c>
    </row>
    <row r="4" spans="1:10" s="10" customFormat="1" ht="42.75" customHeight="1">
      <c r="A4" s="200"/>
      <c r="B4" s="19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3"/>
      <c r="I4" s="203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2979.8</v>
      </c>
      <c r="E6" s="185">
        <v>55</v>
      </c>
      <c r="F6" s="13">
        <f>D6+E6</f>
        <v>3034.8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167</v>
      </c>
      <c r="E7" s="33">
        <v>4.5</v>
      </c>
      <c r="F7" s="13">
        <f aca="true" t="shared" si="1" ref="F7:F29">D7+E7</f>
        <v>171.5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448</v>
      </c>
      <c r="E8" s="33">
        <v>38.2</v>
      </c>
      <c r="F8" s="13">
        <f t="shared" si="1"/>
        <v>486.2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89</v>
      </c>
      <c r="E9" s="33">
        <v>2.5</v>
      </c>
      <c r="F9" s="13">
        <f t="shared" si="1"/>
        <v>91.5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95.1</v>
      </c>
      <c r="E10" s="33">
        <v>19</v>
      </c>
      <c r="F10" s="13">
        <f t="shared" si="1"/>
        <v>114.1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102</v>
      </c>
      <c r="E11" s="33">
        <v>4</v>
      </c>
      <c r="F11" s="13">
        <f t="shared" si="1"/>
        <v>106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221.9</v>
      </c>
      <c r="E12" s="33">
        <v>5</v>
      </c>
      <c r="F12" s="13">
        <f t="shared" si="1"/>
        <v>226.9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177</v>
      </c>
      <c r="E13" s="33">
        <v>7.5</v>
      </c>
      <c r="F13" s="13">
        <f t="shared" si="1"/>
        <v>184.5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136</v>
      </c>
      <c r="E14" s="33">
        <v>14</v>
      </c>
      <c r="F14" s="13">
        <f t="shared" si="1"/>
        <v>150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380</v>
      </c>
      <c r="E15" s="33">
        <v>73</v>
      </c>
      <c r="F15" s="13">
        <f t="shared" si="1"/>
        <v>453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49.1</v>
      </c>
      <c r="F16" s="13">
        <f t="shared" si="1"/>
        <v>421.1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302</v>
      </c>
      <c r="E17" s="33">
        <v>53</v>
      </c>
      <c r="F17" s="13">
        <f t="shared" si="1"/>
        <v>355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8" t="s">
        <v>39</v>
      </c>
      <c r="B30" s="199"/>
      <c r="C30" s="19">
        <f>SUM(C6:C29)</f>
        <v>0</v>
      </c>
      <c r="D30" s="19">
        <f>SUM(D6:D29)</f>
        <v>5469.8</v>
      </c>
      <c r="E30" s="19">
        <f>SUM(E6:E29)</f>
        <v>324.8</v>
      </c>
      <c r="F30" s="19">
        <f>SUM(F6:F29)</f>
        <v>5794.6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1">
      <selection activeCell="P4" sqref="P4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9" t="s">
        <v>148</v>
      </c>
      <c r="D2" s="209"/>
      <c r="E2" s="209"/>
      <c r="F2" s="209"/>
      <c r="G2" s="209"/>
      <c r="H2" s="209"/>
      <c r="I2" s="209"/>
      <c r="J2" s="209"/>
      <c r="K2" s="209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0" t="s">
        <v>9</v>
      </c>
      <c r="B4" s="198" t="s">
        <v>102</v>
      </c>
      <c r="C4" s="5" t="s">
        <v>211</v>
      </c>
      <c r="D4" s="5" t="s">
        <v>216</v>
      </c>
      <c r="E4" s="36" t="s">
        <v>31</v>
      </c>
      <c r="F4" s="36" t="s">
        <v>191</v>
      </c>
      <c r="G4" s="36" t="s">
        <v>199</v>
      </c>
      <c r="H4" s="83" t="s">
        <v>135</v>
      </c>
      <c r="I4" s="36" t="s">
        <v>200</v>
      </c>
      <c r="J4" s="36" t="s">
        <v>201</v>
      </c>
      <c r="K4" s="5" t="s">
        <v>202</v>
      </c>
      <c r="L4" s="6" t="s">
        <v>136</v>
      </c>
      <c r="M4" s="36" t="s">
        <v>195</v>
      </c>
      <c r="N4" s="36" t="s">
        <v>203</v>
      </c>
      <c r="O4" s="36" t="s">
        <v>204</v>
      </c>
      <c r="P4" s="29" t="s">
        <v>149</v>
      </c>
      <c r="Q4" s="5" t="s">
        <v>60</v>
      </c>
      <c r="R4" s="201" t="s">
        <v>4</v>
      </c>
      <c r="S4" s="201" t="s">
        <v>10</v>
      </c>
      <c r="T4" s="6" t="s">
        <v>6</v>
      </c>
    </row>
    <row r="5" spans="1:20" s="10" customFormat="1" ht="45.75" customHeight="1">
      <c r="A5" s="200"/>
      <c r="B5" s="198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3"/>
      <c r="S5" s="203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6" t="s">
        <v>174</v>
      </c>
      <c r="C7" s="61">
        <v>0</v>
      </c>
      <c r="D7" s="61">
        <v>0</v>
      </c>
      <c r="E7" s="33">
        <f>D7-C7</f>
        <v>0</v>
      </c>
      <c r="F7" s="33">
        <v>15052.9</v>
      </c>
      <c r="G7" s="33">
        <v>11259</v>
      </c>
      <c r="H7" s="85">
        <f>F7-G7</f>
        <v>3793.8999999999996</v>
      </c>
      <c r="I7" s="48">
        <v>7401.1</v>
      </c>
      <c r="J7" s="48">
        <v>7312.1</v>
      </c>
      <c r="K7" s="33">
        <f>I7-J7</f>
        <v>89</v>
      </c>
      <c r="L7" s="12">
        <f>H7-K7</f>
        <v>3704.8999999999996</v>
      </c>
      <c r="M7" s="54">
        <v>14716.9</v>
      </c>
      <c r="N7" s="33">
        <v>369.6</v>
      </c>
      <c r="O7" s="54">
        <v>10889.4</v>
      </c>
      <c r="P7" s="13">
        <f>M7-N7-O7</f>
        <v>3457.8999999999996</v>
      </c>
      <c r="Q7" s="17">
        <f>L7/P7*100</f>
        <v>107.14306370918764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2568.7</v>
      </c>
      <c r="G8" s="33">
        <v>1433.5</v>
      </c>
      <c r="H8" s="85">
        <f aca="true" t="shared" si="2" ref="H8:H30">F8-G8</f>
        <v>1135.1999999999998</v>
      </c>
      <c r="I8" s="48">
        <v>286.4</v>
      </c>
      <c r="J8" s="48">
        <v>279</v>
      </c>
      <c r="K8" s="33">
        <f aca="true" t="shared" si="3" ref="K8:K30">I8-J8</f>
        <v>7.399999999999977</v>
      </c>
      <c r="L8" s="12">
        <f aca="true" t="shared" si="4" ref="L8:L31">H8-K8</f>
        <v>1127.7999999999997</v>
      </c>
      <c r="M8" s="54">
        <v>2550.5</v>
      </c>
      <c r="N8" s="33">
        <v>327.6</v>
      </c>
      <c r="O8" s="54">
        <v>1105.9</v>
      </c>
      <c r="P8" s="13">
        <f aca="true" t="shared" si="5" ref="P8:P30">M8-N8-O8</f>
        <v>1117</v>
      </c>
      <c r="Q8" s="17">
        <f aca="true" t="shared" si="6" ref="Q8:Q30">L8/P8*100</f>
        <v>100.96687555953446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3791.9</v>
      </c>
      <c r="G9" s="33">
        <v>996.2</v>
      </c>
      <c r="H9" s="85">
        <f t="shared" si="2"/>
        <v>2795.7</v>
      </c>
      <c r="I9" s="48">
        <v>10</v>
      </c>
      <c r="J9" s="48">
        <v>10</v>
      </c>
      <c r="K9" s="33">
        <f t="shared" si="3"/>
        <v>0</v>
      </c>
      <c r="L9" s="12">
        <f t="shared" si="4"/>
        <v>2795.7</v>
      </c>
      <c r="M9" s="54">
        <v>3671.1</v>
      </c>
      <c r="N9" s="33">
        <v>90.8</v>
      </c>
      <c r="O9" s="54">
        <v>905.4</v>
      </c>
      <c r="P9" s="13">
        <f t="shared" si="5"/>
        <v>2674.8999999999996</v>
      </c>
      <c r="Q9" s="17">
        <f t="shared" si="6"/>
        <v>104.51605667501589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1706.6</v>
      </c>
      <c r="G10" s="33">
        <v>664.2</v>
      </c>
      <c r="H10" s="85">
        <f t="shared" si="2"/>
        <v>1042.3999999999999</v>
      </c>
      <c r="I10" s="48">
        <v>0</v>
      </c>
      <c r="J10" s="48">
        <v>0</v>
      </c>
      <c r="K10" s="33">
        <f t="shared" si="3"/>
        <v>0</v>
      </c>
      <c r="L10" s="12">
        <f t="shared" si="4"/>
        <v>1042.3999999999999</v>
      </c>
      <c r="M10" s="54">
        <v>1702.1</v>
      </c>
      <c r="N10" s="33">
        <v>48.6</v>
      </c>
      <c r="O10" s="54">
        <v>615.5</v>
      </c>
      <c r="P10" s="13">
        <f t="shared" si="5"/>
        <v>1038</v>
      </c>
      <c r="Q10" s="17">
        <f t="shared" si="6"/>
        <v>100.42389210019267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1467.3</v>
      </c>
      <c r="G11" s="33">
        <v>481.2</v>
      </c>
      <c r="H11" s="85">
        <f t="shared" si="2"/>
        <v>986.0999999999999</v>
      </c>
      <c r="I11" s="48">
        <v>0</v>
      </c>
      <c r="J11" s="48">
        <v>0</v>
      </c>
      <c r="K11" s="33">
        <f t="shared" si="3"/>
        <v>0</v>
      </c>
      <c r="L11" s="12">
        <f t="shared" si="4"/>
        <v>986.0999999999999</v>
      </c>
      <c r="M11" s="54">
        <v>1458.9</v>
      </c>
      <c r="N11" s="33">
        <v>48.6</v>
      </c>
      <c r="O11" s="54">
        <v>432.6</v>
      </c>
      <c r="P11" s="13">
        <f t="shared" si="5"/>
        <v>977.7000000000002</v>
      </c>
      <c r="Q11" s="17">
        <f t="shared" si="6"/>
        <v>100.85915925130406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2367.2</v>
      </c>
      <c r="G12" s="33">
        <v>1310.9</v>
      </c>
      <c r="H12" s="85">
        <f t="shared" si="2"/>
        <v>1056.2999999999997</v>
      </c>
      <c r="I12" s="48">
        <v>25</v>
      </c>
      <c r="J12" s="48">
        <v>0</v>
      </c>
      <c r="K12" s="33">
        <f t="shared" si="3"/>
        <v>25</v>
      </c>
      <c r="L12" s="12">
        <f t="shared" si="4"/>
        <v>1031.2999999999997</v>
      </c>
      <c r="M12" s="54">
        <v>2339</v>
      </c>
      <c r="N12" s="33">
        <v>48.6</v>
      </c>
      <c r="O12" s="54">
        <v>1262.3</v>
      </c>
      <c r="P12" s="13">
        <f t="shared" si="5"/>
        <v>1028.1000000000001</v>
      </c>
      <c r="Q12" s="17">
        <f t="shared" si="6"/>
        <v>100.31125376908857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1949.8</v>
      </c>
      <c r="G13" s="33">
        <v>506.7</v>
      </c>
      <c r="H13" s="85">
        <f t="shared" si="2"/>
        <v>1443.1</v>
      </c>
      <c r="I13" s="48">
        <v>29.9</v>
      </c>
      <c r="J13" s="48">
        <v>0</v>
      </c>
      <c r="K13" s="33">
        <f t="shared" si="3"/>
        <v>29.9</v>
      </c>
      <c r="L13" s="12">
        <f t="shared" si="4"/>
        <v>1413.1999999999998</v>
      </c>
      <c r="M13" s="54">
        <v>1949.9</v>
      </c>
      <c r="N13" s="33">
        <v>78.9</v>
      </c>
      <c r="O13" s="54">
        <v>427.9</v>
      </c>
      <c r="P13" s="13">
        <f t="shared" si="5"/>
        <v>1443.1</v>
      </c>
      <c r="Q13" s="17">
        <f t="shared" si="6"/>
        <v>97.92807151271568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3667.4</v>
      </c>
      <c r="G14" s="33">
        <v>1374.6</v>
      </c>
      <c r="H14" s="85">
        <f t="shared" si="2"/>
        <v>2292.8</v>
      </c>
      <c r="I14" s="48">
        <v>45</v>
      </c>
      <c r="J14" s="48">
        <v>10</v>
      </c>
      <c r="K14" s="33">
        <f t="shared" si="3"/>
        <v>35</v>
      </c>
      <c r="L14" s="12">
        <f t="shared" si="4"/>
        <v>2257.8</v>
      </c>
      <c r="M14" s="54">
        <v>3634</v>
      </c>
      <c r="N14" s="33">
        <v>90.8</v>
      </c>
      <c r="O14" s="54">
        <v>1283.8</v>
      </c>
      <c r="P14" s="13">
        <f t="shared" si="5"/>
        <v>2259.3999999999996</v>
      </c>
      <c r="Q14" s="17">
        <f t="shared" si="6"/>
        <v>99.92918473931135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1532.6</v>
      </c>
      <c r="G15" s="33">
        <v>545.1</v>
      </c>
      <c r="H15" s="85">
        <f t="shared" si="2"/>
        <v>987.4999999999999</v>
      </c>
      <c r="I15" s="48">
        <v>26.5</v>
      </c>
      <c r="J15" s="48">
        <v>0</v>
      </c>
      <c r="K15" s="33">
        <f t="shared" si="3"/>
        <v>26.5</v>
      </c>
      <c r="L15" s="12">
        <f t="shared" si="4"/>
        <v>960.9999999999999</v>
      </c>
      <c r="M15" s="54">
        <v>1527.7</v>
      </c>
      <c r="N15" s="33">
        <v>48.7</v>
      </c>
      <c r="O15" s="54">
        <v>496.3</v>
      </c>
      <c r="P15" s="13">
        <f t="shared" si="5"/>
        <v>982.7</v>
      </c>
      <c r="Q15" s="17">
        <f t="shared" si="6"/>
        <v>97.7917981072555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3474.7</v>
      </c>
      <c r="G16" s="33">
        <v>1210.2</v>
      </c>
      <c r="H16" s="85">
        <f t="shared" si="2"/>
        <v>2264.5</v>
      </c>
      <c r="I16" s="48">
        <v>17</v>
      </c>
      <c r="J16" s="48">
        <v>10</v>
      </c>
      <c r="K16" s="33">
        <f t="shared" si="3"/>
        <v>7</v>
      </c>
      <c r="L16" s="12">
        <f t="shared" si="4"/>
        <v>2257.5</v>
      </c>
      <c r="M16" s="54">
        <v>3236.3</v>
      </c>
      <c r="N16" s="33">
        <v>90.8</v>
      </c>
      <c r="O16" s="54">
        <v>1119.5</v>
      </c>
      <c r="P16" s="13">
        <f t="shared" si="5"/>
        <v>2026</v>
      </c>
      <c r="Q16" s="17">
        <f t="shared" si="6"/>
        <v>111.42645607107602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3156.3</v>
      </c>
      <c r="G17" s="33">
        <v>795.7</v>
      </c>
      <c r="H17" s="85">
        <f t="shared" si="2"/>
        <v>2360.6000000000004</v>
      </c>
      <c r="I17" s="48">
        <v>12.7</v>
      </c>
      <c r="J17" s="48">
        <v>10</v>
      </c>
      <c r="K17" s="33">
        <f t="shared" si="3"/>
        <v>2.6999999999999993</v>
      </c>
      <c r="L17" s="12">
        <f t="shared" si="4"/>
        <v>2357.9000000000005</v>
      </c>
      <c r="M17" s="54">
        <v>3105.6</v>
      </c>
      <c r="N17" s="33">
        <v>90.8</v>
      </c>
      <c r="O17" s="54">
        <v>704.9</v>
      </c>
      <c r="P17" s="13">
        <f t="shared" si="5"/>
        <v>2309.8999999999996</v>
      </c>
      <c r="Q17" s="17">
        <f t="shared" si="6"/>
        <v>102.07801203515308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2842.2</v>
      </c>
      <c r="G18" s="33">
        <v>620.2</v>
      </c>
      <c r="H18" s="85">
        <f t="shared" si="2"/>
        <v>2222</v>
      </c>
      <c r="I18" s="48">
        <v>38.3</v>
      </c>
      <c r="J18" s="48">
        <v>9.6</v>
      </c>
      <c r="K18" s="33">
        <f t="shared" si="3"/>
        <v>28.699999999999996</v>
      </c>
      <c r="L18" s="12">
        <f t="shared" si="4"/>
        <v>2193.3</v>
      </c>
      <c r="M18" s="54">
        <v>2759.6</v>
      </c>
      <c r="N18" s="33">
        <v>90.8</v>
      </c>
      <c r="O18" s="54">
        <v>529.4</v>
      </c>
      <c r="P18" s="13">
        <f t="shared" si="5"/>
        <v>2139.3999999999996</v>
      </c>
      <c r="Q18" s="17">
        <f t="shared" si="6"/>
        <v>102.51939796204546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198" t="s">
        <v>39</v>
      </c>
      <c r="B31" s="199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43577.6</v>
      </c>
      <c r="G31" s="30">
        <f t="shared" si="7"/>
        <v>21197.5</v>
      </c>
      <c r="H31" s="86">
        <f t="shared" si="7"/>
        <v>22380.1</v>
      </c>
      <c r="I31" s="30">
        <f t="shared" si="7"/>
        <v>7891.9</v>
      </c>
      <c r="J31" s="30">
        <f t="shared" si="7"/>
        <v>7640.700000000001</v>
      </c>
      <c r="K31" s="30">
        <f t="shared" si="7"/>
        <v>251.19999999999996</v>
      </c>
      <c r="L31" s="192">
        <f t="shared" si="4"/>
        <v>22128.899999999998</v>
      </c>
      <c r="M31" s="19">
        <f t="shared" si="7"/>
        <v>42651.6</v>
      </c>
      <c r="N31" s="56">
        <f t="shared" si="7"/>
        <v>1424.6</v>
      </c>
      <c r="O31" s="19">
        <f t="shared" si="7"/>
        <v>19772.9</v>
      </c>
      <c r="P31" s="52">
        <f t="shared" si="7"/>
        <v>21454.100000000006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G5">
      <selection activeCell="I6" sqref="I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0" t="s">
        <v>13</v>
      </c>
      <c r="B3" s="198" t="s">
        <v>102</v>
      </c>
      <c r="C3" s="28" t="s">
        <v>138</v>
      </c>
      <c r="D3" s="27"/>
      <c r="E3" s="27"/>
      <c r="F3" s="36" t="s">
        <v>205</v>
      </c>
      <c r="G3" s="36" t="s">
        <v>206</v>
      </c>
      <c r="H3" s="29" t="s">
        <v>150</v>
      </c>
      <c r="I3" s="5" t="s">
        <v>24</v>
      </c>
      <c r="J3" s="201" t="s">
        <v>11</v>
      </c>
      <c r="K3" s="201" t="s">
        <v>12</v>
      </c>
      <c r="L3" s="6" t="s">
        <v>6</v>
      </c>
    </row>
    <row r="4" spans="1:12" s="10" customFormat="1" ht="42.75" customHeight="1">
      <c r="A4" s="200"/>
      <c r="B4" s="19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3"/>
      <c r="K4" s="203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53</v>
      </c>
      <c r="D6" s="13"/>
      <c r="E6" s="13"/>
      <c r="F6" s="61">
        <v>2979.8</v>
      </c>
      <c r="G6" s="185">
        <v>55</v>
      </c>
      <c r="H6" s="13">
        <f>F6+G6</f>
        <v>3034.8</v>
      </c>
      <c r="I6" s="63">
        <f>C6/H6*100</f>
        <v>1.7464083300382232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61">
        <v>167</v>
      </c>
      <c r="G7" s="33">
        <v>4.5</v>
      </c>
      <c r="H7" s="13">
        <f aca="true" t="shared" si="1" ref="H7:H29">F7+G7</f>
        <v>171.5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-1</v>
      </c>
      <c r="D8" s="13"/>
      <c r="E8" s="13"/>
      <c r="F8" s="61">
        <v>448</v>
      </c>
      <c r="G8" s="33">
        <v>38.2</v>
      </c>
      <c r="H8" s="13">
        <f t="shared" si="1"/>
        <v>486.2</v>
      </c>
      <c r="I8" s="17">
        <f t="shared" si="2"/>
        <v>-0.20567667626491154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13.3</v>
      </c>
      <c r="D9" s="13"/>
      <c r="E9" s="13"/>
      <c r="F9" s="61">
        <v>89</v>
      </c>
      <c r="G9" s="33">
        <v>2.5</v>
      </c>
      <c r="H9" s="13">
        <f t="shared" si="1"/>
        <v>91.5</v>
      </c>
      <c r="I9" s="17">
        <f t="shared" si="2"/>
        <v>14.535519125683061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-1.2</v>
      </c>
      <c r="D10" s="13"/>
      <c r="E10" s="13"/>
      <c r="F10" s="61">
        <v>95.1</v>
      </c>
      <c r="G10" s="33">
        <v>19</v>
      </c>
      <c r="H10" s="13">
        <f t="shared" si="1"/>
        <v>114.1</v>
      </c>
      <c r="I10" s="17">
        <f t="shared" si="2"/>
        <v>-1.0517090271691498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-13.3</v>
      </c>
      <c r="D11" s="13"/>
      <c r="E11" s="13"/>
      <c r="F11" s="61">
        <v>102</v>
      </c>
      <c r="G11" s="33">
        <v>4</v>
      </c>
      <c r="H11" s="13">
        <f t="shared" si="1"/>
        <v>106</v>
      </c>
      <c r="I11" s="17">
        <f t="shared" si="2"/>
        <v>-12.547169811320755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2.9</v>
      </c>
      <c r="D12" s="13"/>
      <c r="E12" s="13"/>
      <c r="F12" s="61">
        <v>221.9</v>
      </c>
      <c r="G12" s="33">
        <v>5</v>
      </c>
      <c r="H12" s="13">
        <f t="shared" si="1"/>
        <v>226.9</v>
      </c>
      <c r="I12" s="17">
        <f t="shared" si="2"/>
        <v>1.27809607756721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13">
        <f t="shared" si="1"/>
        <v>184.5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13">
        <f t="shared" si="1"/>
        <v>150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-0.3</v>
      </c>
      <c r="D15" s="13"/>
      <c r="E15" s="13"/>
      <c r="F15" s="61">
        <v>380</v>
      </c>
      <c r="G15" s="33">
        <v>73</v>
      </c>
      <c r="H15" s="13">
        <f t="shared" si="1"/>
        <v>453</v>
      </c>
      <c r="I15" s="17">
        <f t="shared" si="2"/>
        <v>-0.06622516556291391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-6.5</v>
      </c>
      <c r="D16" s="13"/>
      <c r="E16" s="13"/>
      <c r="F16" s="61">
        <v>372</v>
      </c>
      <c r="G16" s="33">
        <v>49.1</v>
      </c>
      <c r="H16" s="13">
        <f t="shared" si="1"/>
        <v>421.1</v>
      </c>
      <c r="I16" s="17">
        <f t="shared" si="2"/>
        <v>-1.5435763476608881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-0.1</v>
      </c>
      <c r="D17" s="13"/>
      <c r="E17" s="13"/>
      <c r="F17" s="61">
        <v>302</v>
      </c>
      <c r="G17" s="33">
        <v>53</v>
      </c>
      <c r="H17" s="13">
        <f t="shared" si="1"/>
        <v>355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8" t="s">
        <v>39</v>
      </c>
      <c r="B30" s="199"/>
      <c r="C30" s="19">
        <f aca="true" t="shared" si="3" ref="C30:H30">SUM(C6:C29)</f>
        <v>46.8</v>
      </c>
      <c r="D30" s="19">
        <f t="shared" si="3"/>
        <v>0</v>
      </c>
      <c r="E30" s="19">
        <f t="shared" si="3"/>
        <v>0</v>
      </c>
      <c r="F30" s="32">
        <f t="shared" si="3"/>
        <v>5469.8</v>
      </c>
      <c r="G30" s="19">
        <f t="shared" si="3"/>
        <v>324.8</v>
      </c>
      <c r="H30" s="52">
        <f t="shared" si="3"/>
        <v>5794.6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2" t="s">
        <v>151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5" t="s">
        <v>14</v>
      </c>
      <c r="B3" s="198" t="s">
        <v>102</v>
      </c>
      <c r="C3" s="68" t="s">
        <v>36</v>
      </c>
      <c r="D3" s="69"/>
      <c r="E3" s="69"/>
      <c r="F3" s="57" t="s">
        <v>197</v>
      </c>
      <c r="G3" s="57" t="s">
        <v>206</v>
      </c>
      <c r="H3" s="70" t="s">
        <v>139</v>
      </c>
      <c r="I3" s="57" t="s">
        <v>24</v>
      </c>
      <c r="J3" s="210" t="s">
        <v>11</v>
      </c>
      <c r="K3" s="210" t="s">
        <v>5</v>
      </c>
      <c r="L3" s="71" t="s">
        <v>6</v>
      </c>
    </row>
    <row r="4" spans="1:12" ht="42.75" customHeight="1">
      <c r="A4" s="215"/>
      <c r="B4" s="198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1"/>
      <c r="K4" s="211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2979.8</v>
      </c>
      <c r="G6" s="185">
        <v>55</v>
      </c>
      <c r="H6" s="185">
        <f>F6+G6</f>
        <v>3034.8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167</v>
      </c>
      <c r="G7" s="33">
        <v>4.5</v>
      </c>
      <c r="H7" s="33">
        <f aca="true" t="shared" si="1" ref="H7:H29">F7+G7</f>
        <v>171.5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448</v>
      </c>
      <c r="G8" s="33">
        <v>38.2</v>
      </c>
      <c r="H8" s="33">
        <f t="shared" si="1"/>
        <v>486.2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89</v>
      </c>
      <c r="G9" s="33">
        <v>2.5</v>
      </c>
      <c r="H9" s="33">
        <f t="shared" si="1"/>
        <v>91.5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95.1</v>
      </c>
      <c r="G10" s="33">
        <v>19</v>
      </c>
      <c r="H10" s="33">
        <f t="shared" si="1"/>
        <v>114.1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102</v>
      </c>
      <c r="G11" s="33">
        <v>4</v>
      </c>
      <c r="H11" s="33">
        <f t="shared" si="1"/>
        <v>106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221.9</v>
      </c>
      <c r="G12" s="33">
        <v>5</v>
      </c>
      <c r="H12" s="33">
        <f t="shared" si="1"/>
        <v>226.9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33">
        <f t="shared" si="1"/>
        <v>184.5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33">
        <f t="shared" si="1"/>
        <v>150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380</v>
      </c>
      <c r="G15" s="33">
        <v>73</v>
      </c>
      <c r="H15" s="33">
        <f t="shared" si="1"/>
        <v>453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49.1</v>
      </c>
      <c r="H16" s="33">
        <f t="shared" si="1"/>
        <v>421.1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33">
        <f t="shared" si="1"/>
        <v>355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3" t="s">
        <v>39</v>
      </c>
      <c r="B30" s="214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5469.8</v>
      </c>
      <c r="G30" s="19">
        <f t="shared" si="3"/>
        <v>324.8</v>
      </c>
      <c r="H30" s="19">
        <f t="shared" si="3"/>
        <v>5794.6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G5">
      <selection activeCell="F18" sqref="F1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0" t="s">
        <v>14</v>
      </c>
      <c r="B3" s="198" t="s">
        <v>102</v>
      </c>
      <c r="C3" s="6" t="s">
        <v>140</v>
      </c>
      <c r="D3" s="27"/>
      <c r="E3" s="27"/>
      <c r="F3" s="36" t="s">
        <v>191</v>
      </c>
      <c r="G3" s="36" t="s">
        <v>207</v>
      </c>
      <c r="H3" s="29" t="s">
        <v>141</v>
      </c>
      <c r="I3" s="5" t="s">
        <v>41</v>
      </c>
      <c r="J3" s="201" t="s">
        <v>15</v>
      </c>
      <c r="K3" s="201" t="s">
        <v>16</v>
      </c>
      <c r="L3" s="6" t="s">
        <v>6</v>
      </c>
    </row>
    <row r="4" spans="1:12" s="10" customFormat="1" ht="42.75" customHeight="1">
      <c r="A4" s="200"/>
      <c r="B4" s="198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3"/>
      <c r="K4" s="203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15052.9</v>
      </c>
      <c r="G6" s="33">
        <v>11259</v>
      </c>
      <c r="H6" s="33">
        <f>F6-G6</f>
        <v>3793.8999999999996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2568.7</v>
      </c>
      <c r="G7" s="33">
        <v>1433.5</v>
      </c>
      <c r="H7" s="33">
        <f aca="true" t="shared" si="1" ref="H7:H29">F7-G7</f>
        <v>1135.1999999999998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3791.9</v>
      </c>
      <c r="G8" s="33">
        <v>996.2</v>
      </c>
      <c r="H8" s="33">
        <f t="shared" si="1"/>
        <v>2795.7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1706.6</v>
      </c>
      <c r="G9" s="33">
        <v>664.2</v>
      </c>
      <c r="H9" s="33">
        <f t="shared" si="1"/>
        <v>1042.3999999999999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1467.3</v>
      </c>
      <c r="G10" s="33">
        <v>481.2</v>
      </c>
      <c r="H10" s="33">
        <f t="shared" si="1"/>
        <v>986.0999999999999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2367.2</v>
      </c>
      <c r="G11" s="33">
        <v>1310.9</v>
      </c>
      <c r="H11" s="33">
        <f t="shared" si="1"/>
        <v>1056.2999999999997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1949.8</v>
      </c>
      <c r="G12" s="33">
        <v>506.7</v>
      </c>
      <c r="H12" s="33">
        <f t="shared" si="1"/>
        <v>1443.1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3667.4</v>
      </c>
      <c r="G13" s="33">
        <v>1374.6</v>
      </c>
      <c r="H13" s="33">
        <f t="shared" si="1"/>
        <v>2292.8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1532.6</v>
      </c>
      <c r="G14" s="33">
        <v>545.1</v>
      </c>
      <c r="H14" s="33">
        <f t="shared" si="1"/>
        <v>987.4999999999999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3474.7</v>
      </c>
      <c r="G15" s="33">
        <v>1210.2</v>
      </c>
      <c r="H15" s="33">
        <f t="shared" si="1"/>
        <v>2264.5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3156.3</v>
      </c>
      <c r="G16" s="33">
        <v>795.7</v>
      </c>
      <c r="H16" s="33">
        <f t="shared" si="1"/>
        <v>2360.6000000000004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2842.2</v>
      </c>
      <c r="G17" s="33">
        <v>620.2</v>
      </c>
      <c r="H17" s="33">
        <f t="shared" si="1"/>
        <v>2222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8" t="s">
        <v>39</v>
      </c>
      <c r="B30" s="199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43577.6</v>
      </c>
      <c r="G30" s="30">
        <f t="shared" si="3"/>
        <v>21197.5</v>
      </c>
      <c r="H30" s="19">
        <f t="shared" si="3"/>
        <v>22380.1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M4">
      <pane xSplit="12150" topLeftCell="S13" activePane="topLeft" state="split"/>
      <selection pane="topLeft" activeCell="O15" sqref="O15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0" t="s">
        <v>3</v>
      </c>
      <c r="B3" s="198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216</v>
      </c>
      <c r="J3" s="5" t="s">
        <v>211</v>
      </c>
      <c r="K3" s="36" t="s">
        <v>31</v>
      </c>
      <c r="L3" s="36" t="s">
        <v>191</v>
      </c>
      <c r="M3" s="36" t="s">
        <v>212</v>
      </c>
      <c r="N3" s="29" t="s">
        <v>2</v>
      </c>
      <c r="O3" s="5" t="s">
        <v>45</v>
      </c>
      <c r="P3" s="201" t="s">
        <v>17</v>
      </c>
      <c r="Q3" s="201" t="s">
        <v>18</v>
      </c>
      <c r="R3" s="6" t="s">
        <v>6</v>
      </c>
    </row>
    <row r="4" spans="1:18" s="10" customFormat="1" ht="69.75" customHeight="1">
      <c r="A4" s="200"/>
      <c r="B4" s="19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3"/>
      <c r="Q4" s="203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14716.9</v>
      </c>
      <c r="D6" s="33">
        <v>369.6</v>
      </c>
      <c r="E6" s="54">
        <v>10889.4</v>
      </c>
      <c r="F6" s="53">
        <f>C6-D6-E6</f>
        <v>3457.8999999999996</v>
      </c>
      <c r="G6" s="13"/>
      <c r="H6" s="13"/>
      <c r="I6" s="61">
        <v>0</v>
      </c>
      <c r="J6" s="61">
        <v>0</v>
      </c>
      <c r="K6" s="33">
        <f>J6-I6</f>
        <v>0</v>
      </c>
      <c r="L6" s="33">
        <v>15052.9</v>
      </c>
      <c r="M6" s="33">
        <v>11259</v>
      </c>
      <c r="N6" s="33">
        <f>L6-M6</f>
        <v>3793.8999999999996</v>
      </c>
      <c r="O6" s="17">
        <f>(F6-N6)/F6*100</f>
        <v>-9.716880187396976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2550.5</v>
      </c>
      <c r="D7" s="33">
        <v>327.6</v>
      </c>
      <c r="E7" s="54">
        <v>1105.9</v>
      </c>
      <c r="F7" s="54">
        <f aca="true" t="shared" si="0" ref="F7:F29">C7-D7-E7</f>
        <v>1117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2568.7</v>
      </c>
      <c r="M7" s="33">
        <v>1433.5</v>
      </c>
      <c r="N7" s="33">
        <f aca="true" t="shared" si="2" ref="N7:N29">L7-M7</f>
        <v>1135.1999999999998</v>
      </c>
      <c r="O7" s="17">
        <f aca="true" t="shared" si="3" ref="O7:O29">(F7-N7)/F7*100</f>
        <v>-1.6293643688451047</v>
      </c>
      <c r="P7" s="80">
        <v>0.68</v>
      </c>
      <c r="Q7" s="14">
        <v>1.2</v>
      </c>
      <c r="R7" s="14">
        <f aca="true" t="shared" si="4" ref="R7:R29">P7*Q7</f>
        <v>0.8160000000000001</v>
      </c>
    </row>
    <row r="8" spans="1:18" ht="11.25">
      <c r="A8" s="11">
        <v>3</v>
      </c>
      <c r="B8" s="16" t="s">
        <v>175</v>
      </c>
      <c r="C8" s="54">
        <v>3671.1</v>
      </c>
      <c r="D8" s="33">
        <v>90.8</v>
      </c>
      <c r="E8" s="54">
        <v>905.4</v>
      </c>
      <c r="F8" s="54">
        <f t="shared" si="0"/>
        <v>2674.8999999999996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3791.9</v>
      </c>
      <c r="M8" s="33">
        <v>996.2</v>
      </c>
      <c r="N8" s="33">
        <f t="shared" si="2"/>
        <v>2795.7</v>
      </c>
      <c r="O8" s="17">
        <f t="shared" si="3"/>
        <v>-4.516056675015896</v>
      </c>
      <c r="P8" s="80">
        <v>0.1</v>
      </c>
      <c r="Q8" s="14">
        <v>1.2</v>
      </c>
      <c r="R8" s="14">
        <f t="shared" si="4"/>
        <v>0.12</v>
      </c>
    </row>
    <row r="9" spans="1:18" ht="11.25">
      <c r="A9" s="11">
        <v>4</v>
      </c>
      <c r="B9" s="16" t="s">
        <v>176</v>
      </c>
      <c r="C9" s="54">
        <v>1702.1</v>
      </c>
      <c r="D9" s="33">
        <v>48.6</v>
      </c>
      <c r="E9" s="54">
        <v>615.5</v>
      </c>
      <c r="F9" s="54">
        <f t="shared" si="0"/>
        <v>1038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1706.6</v>
      </c>
      <c r="M9" s="33">
        <v>664.2</v>
      </c>
      <c r="N9" s="33">
        <f t="shared" si="2"/>
        <v>1042.3999999999999</v>
      </c>
      <c r="O9" s="17">
        <f t="shared" si="3"/>
        <v>-0.4238921001926651</v>
      </c>
      <c r="P9" s="80">
        <v>0.92</v>
      </c>
      <c r="Q9" s="14">
        <v>1.2</v>
      </c>
      <c r="R9" s="14">
        <f t="shared" si="4"/>
        <v>1.104</v>
      </c>
    </row>
    <row r="10" spans="1:18" ht="11.25">
      <c r="A10" s="11">
        <v>5</v>
      </c>
      <c r="B10" s="16" t="s">
        <v>177</v>
      </c>
      <c r="C10" s="54">
        <v>1458.9</v>
      </c>
      <c r="D10" s="33">
        <v>48.6</v>
      </c>
      <c r="E10" s="54">
        <v>432.6</v>
      </c>
      <c r="F10" s="54">
        <f t="shared" si="0"/>
        <v>977.7000000000002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1467.3</v>
      </c>
      <c r="M10" s="33">
        <v>481.2</v>
      </c>
      <c r="N10" s="33">
        <f t="shared" si="2"/>
        <v>986.0999999999999</v>
      </c>
      <c r="O10" s="17">
        <f t="shared" si="3"/>
        <v>-0.8591592513040553</v>
      </c>
      <c r="P10" s="80">
        <v>0.82</v>
      </c>
      <c r="Q10" s="14">
        <v>1.2</v>
      </c>
      <c r="R10" s="14">
        <f t="shared" si="4"/>
        <v>0.9839999999999999</v>
      </c>
    </row>
    <row r="11" spans="1:18" ht="11.25">
      <c r="A11" s="11">
        <v>6</v>
      </c>
      <c r="B11" s="16" t="s">
        <v>178</v>
      </c>
      <c r="C11" s="54">
        <v>2339</v>
      </c>
      <c r="D11" s="33">
        <v>48.6</v>
      </c>
      <c r="E11" s="54">
        <v>1262.3</v>
      </c>
      <c r="F11" s="54">
        <f t="shared" si="0"/>
        <v>1028.1000000000001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2367.2</v>
      </c>
      <c r="M11" s="33">
        <v>1310.9</v>
      </c>
      <c r="N11" s="33">
        <f t="shared" si="2"/>
        <v>1056.2999999999997</v>
      </c>
      <c r="O11" s="17">
        <f t="shared" si="3"/>
        <v>-2.742923840093336</v>
      </c>
      <c r="P11" s="80">
        <v>0.46</v>
      </c>
      <c r="Q11" s="14">
        <v>1.2</v>
      </c>
      <c r="R11" s="14">
        <f t="shared" si="4"/>
        <v>0.552</v>
      </c>
    </row>
    <row r="12" spans="1:18" ht="11.25">
      <c r="A12" s="11">
        <v>7</v>
      </c>
      <c r="B12" s="16" t="s">
        <v>179</v>
      </c>
      <c r="C12" s="54">
        <v>1949.9</v>
      </c>
      <c r="D12" s="33">
        <v>78.9</v>
      </c>
      <c r="E12" s="54">
        <v>427.9</v>
      </c>
      <c r="F12" s="54">
        <f t="shared" si="0"/>
        <v>1443.1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1949.8</v>
      </c>
      <c r="M12" s="33">
        <v>506.7</v>
      </c>
      <c r="N12" s="33">
        <f t="shared" si="2"/>
        <v>1443.1</v>
      </c>
      <c r="O12" s="17">
        <f t="shared" si="3"/>
        <v>0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3634</v>
      </c>
      <c r="D13" s="33">
        <v>90.8</v>
      </c>
      <c r="E13" s="54">
        <v>1283.8</v>
      </c>
      <c r="F13" s="54">
        <f t="shared" si="0"/>
        <v>2259.3999999999996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3667.4</v>
      </c>
      <c r="M13" s="33">
        <v>1374.6</v>
      </c>
      <c r="N13" s="33">
        <f t="shared" si="2"/>
        <v>2292.8</v>
      </c>
      <c r="O13" s="17">
        <f t="shared" si="3"/>
        <v>-1.4782685668761861</v>
      </c>
      <c r="P13" s="80">
        <v>1.1</v>
      </c>
      <c r="Q13" s="14">
        <v>1.2</v>
      </c>
      <c r="R13" s="14">
        <f t="shared" si="4"/>
        <v>1.32</v>
      </c>
    </row>
    <row r="14" spans="1:18" ht="11.25">
      <c r="A14" s="11">
        <v>9</v>
      </c>
      <c r="B14" s="16" t="s">
        <v>180</v>
      </c>
      <c r="C14" s="54">
        <v>1527.7</v>
      </c>
      <c r="D14" s="33">
        <v>48.7</v>
      </c>
      <c r="E14" s="54">
        <v>496.3</v>
      </c>
      <c r="F14" s="54">
        <f t="shared" si="0"/>
        <v>982.7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1532.6</v>
      </c>
      <c r="M14" s="33">
        <v>545.1</v>
      </c>
      <c r="N14" s="33">
        <f t="shared" si="2"/>
        <v>987.4999999999999</v>
      </c>
      <c r="O14" s="17">
        <f t="shared" si="3"/>
        <v>-0.4884501882568271</v>
      </c>
      <c r="P14" s="80">
        <v>0.9</v>
      </c>
      <c r="Q14" s="14">
        <v>1.2</v>
      </c>
      <c r="R14" s="14">
        <f t="shared" si="4"/>
        <v>1.08</v>
      </c>
    </row>
    <row r="15" spans="1:18" ht="11.25">
      <c r="A15" s="11">
        <v>10</v>
      </c>
      <c r="B15" s="16" t="s">
        <v>182</v>
      </c>
      <c r="C15" s="54">
        <v>3236.3</v>
      </c>
      <c r="D15" s="33">
        <v>90.8</v>
      </c>
      <c r="E15" s="54">
        <v>1119.5</v>
      </c>
      <c r="F15" s="54">
        <f t="shared" si="0"/>
        <v>2026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3474.7</v>
      </c>
      <c r="M15" s="33">
        <v>1210.2</v>
      </c>
      <c r="N15" s="33">
        <f t="shared" si="2"/>
        <v>2264.5</v>
      </c>
      <c r="O15" s="17">
        <f t="shared" si="3"/>
        <v>-11.771964461994076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3105.6</v>
      </c>
      <c r="D16" s="33">
        <v>90.8</v>
      </c>
      <c r="E16" s="54">
        <v>704.9</v>
      </c>
      <c r="F16" s="54">
        <f t="shared" si="0"/>
        <v>2309.8999999999996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3156.3</v>
      </c>
      <c r="M16" s="33">
        <v>795.7</v>
      </c>
      <c r="N16" s="33">
        <f t="shared" si="2"/>
        <v>2360.6000000000004</v>
      </c>
      <c r="O16" s="17">
        <f t="shared" si="3"/>
        <v>-2.194900212130427</v>
      </c>
      <c r="P16" s="80">
        <v>0.56</v>
      </c>
      <c r="Q16" s="14">
        <v>1.2</v>
      </c>
      <c r="R16" s="14">
        <f t="shared" si="4"/>
        <v>0.672</v>
      </c>
    </row>
    <row r="17" spans="1:18" ht="11.25">
      <c r="A17" s="11">
        <v>12</v>
      </c>
      <c r="B17" s="16" t="s">
        <v>184</v>
      </c>
      <c r="C17" s="54">
        <v>2759.6</v>
      </c>
      <c r="D17" s="33">
        <v>90.8</v>
      </c>
      <c r="E17" s="54">
        <v>529.4</v>
      </c>
      <c r="F17" s="54">
        <f t="shared" si="0"/>
        <v>2139.3999999999996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2842.2</v>
      </c>
      <c r="M17" s="33">
        <v>620.2</v>
      </c>
      <c r="N17" s="33">
        <f t="shared" si="2"/>
        <v>2222</v>
      </c>
      <c r="O17" s="17">
        <f t="shared" si="3"/>
        <v>-3.860895578199513</v>
      </c>
      <c r="P17" s="80">
        <v>0.22</v>
      </c>
      <c r="Q17" s="14">
        <v>1.2</v>
      </c>
      <c r="R17" s="14">
        <f t="shared" si="4"/>
        <v>0.264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198" t="s">
        <v>39</v>
      </c>
      <c r="B30" s="199"/>
      <c r="C30" s="19">
        <f aca="true" t="shared" si="5" ref="C30:N30">SUM(C6:C29)</f>
        <v>42651.6</v>
      </c>
      <c r="D30" s="56">
        <f t="shared" si="5"/>
        <v>1424.6</v>
      </c>
      <c r="E30" s="19">
        <f t="shared" si="5"/>
        <v>19772.9</v>
      </c>
      <c r="F30" s="19">
        <f t="shared" si="5"/>
        <v>21454.100000000006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43577.6</v>
      </c>
      <c r="M30" s="30">
        <f t="shared" si="5"/>
        <v>21197.5</v>
      </c>
      <c r="N30" s="19">
        <f t="shared" si="5"/>
        <v>22380.1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0" t="s">
        <v>20</v>
      </c>
      <c r="B3" s="198" t="s">
        <v>102</v>
      </c>
      <c r="C3" s="34" t="s">
        <v>51</v>
      </c>
      <c r="D3" s="34" t="s">
        <v>218</v>
      </c>
      <c r="E3" s="34" t="s">
        <v>217</v>
      </c>
      <c r="F3" s="34" t="s">
        <v>215</v>
      </c>
      <c r="G3" s="34" t="s">
        <v>49</v>
      </c>
      <c r="H3" s="34" t="s">
        <v>142</v>
      </c>
      <c r="I3" s="5" t="s">
        <v>48</v>
      </c>
      <c r="J3" s="201" t="s">
        <v>21</v>
      </c>
      <c r="K3" s="201" t="s">
        <v>5</v>
      </c>
      <c r="L3" s="6" t="s">
        <v>6</v>
      </c>
    </row>
    <row r="4" spans="1:12" s="10" customFormat="1" ht="42.75" customHeight="1">
      <c r="A4" s="200"/>
      <c r="B4" s="198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3"/>
      <c r="K4" s="203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6">
        <v>62.2</v>
      </c>
      <c r="E6" s="2">
        <v>13.2</v>
      </c>
      <c r="F6" s="48">
        <f aca="true" t="shared" si="0" ref="F6:F29">E6-D6</f>
        <v>-49</v>
      </c>
      <c r="G6" s="12">
        <v>0</v>
      </c>
      <c r="H6" s="61">
        <v>2889.8</v>
      </c>
      <c r="I6" s="81">
        <f>F6/H6*100</f>
        <v>-1.6956190739843584</v>
      </c>
      <c r="J6" s="194">
        <v>1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16">
        <v>8.1</v>
      </c>
      <c r="E7" s="2">
        <v>2</v>
      </c>
      <c r="F7" s="48">
        <f t="shared" si="0"/>
        <v>-6.1</v>
      </c>
      <c r="G7" s="12">
        <v>75</v>
      </c>
      <c r="H7" s="61">
        <v>145</v>
      </c>
      <c r="I7" s="81">
        <f aca="true" t="shared" si="1" ref="I7:I29">F7/H7*100</f>
        <v>-4.206896551724137</v>
      </c>
      <c r="J7" s="194">
        <v>1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16">
        <v>382.9</v>
      </c>
      <c r="E8" s="2">
        <v>87.2</v>
      </c>
      <c r="F8" s="48">
        <f t="shared" si="0"/>
        <v>-295.7</v>
      </c>
      <c r="G8" s="12">
        <v>1.3</v>
      </c>
      <c r="H8" s="61">
        <v>424</v>
      </c>
      <c r="I8" s="81">
        <f t="shared" si="1"/>
        <v>-69.74056603773585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16">
        <v>31.6</v>
      </c>
      <c r="E9" s="2">
        <v>15.3</v>
      </c>
      <c r="F9" s="48">
        <f t="shared" si="0"/>
        <v>-16.3</v>
      </c>
      <c r="G9" s="12">
        <v>-214</v>
      </c>
      <c r="H9" s="61">
        <v>73</v>
      </c>
      <c r="I9" s="81">
        <f t="shared" si="1"/>
        <v>-22.328767123287673</v>
      </c>
      <c r="J9" s="194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16">
        <v>4.9</v>
      </c>
      <c r="E10" s="2">
        <v>0.7</v>
      </c>
      <c r="F10" s="48">
        <f t="shared" si="0"/>
        <v>-4.2</v>
      </c>
      <c r="G10" s="12">
        <v>0</v>
      </c>
      <c r="H10" s="61">
        <v>74</v>
      </c>
      <c r="I10" s="81">
        <f t="shared" si="1"/>
        <v>-5.675675675675676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16">
        <v>28.6</v>
      </c>
      <c r="E11" s="2">
        <v>14</v>
      </c>
      <c r="F11" s="48">
        <f t="shared" si="0"/>
        <v>-14.600000000000001</v>
      </c>
      <c r="G11" s="12">
        <v>-101</v>
      </c>
      <c r="H11" s="61">
        <v>90</v>
      </c>
      <c r="I11" s="81">
        <f t="shared" si="1"/>
        <v>-16.222222222222225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16">
        <v>100.9</v>
      </c>
      <c r="E12" s="2">
        <v>49.5</v>
      </c>
      <c r="F12" s="48">
        <f t="shared" si="0"/>
        <v>-51.400000000000006</v>
      </c>
      <c r="G12" s="12">
        <v>-85</v>
      </c>
      <c r="H12" s="61">
        <v>100</v>
      </c>
      <c r="I12" s="81">
        <f t="shared" si="1"/>
        <v>-51.4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16">
        <v>256.4</v>
      </c>
      <c r="E13" s="2">
        <v>78.4</v>
      </c>
      <c r="F13" s="48">
        <f t="shared" si="0"/>
        <v>-177.99999999999997</v>
      </c>
      <c r="G13" s="12">
        <v>0</v>
      </c>
      <c r="H13" s="61">
        <v>157</v>
      </c>
      <c r="I13" s="81">
        <f t="shared" si="1"/>
        <v>-113.37579617834392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16">
        <v>5.3</v>
      </c>
      <c r="E14" s="2">
        <v>1.8</v>
      </c>
      <c r="F14" s="48">
        <f t="shared" si="0"/>
        <v>-3.5</v>
      </c>
      <c r="G14" s="12">
        <v>-138</v>
      </c>
      <c r="H14" s="61">
        <v>90</v>
      </c>
      <c r="I14" s="81">
        <f t="shared" si="1"/>
        <v>-3.888888888888889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16">
        <v>16.1</v>
      </c>
      <c r="E15" s="2">
        <v>5.4</v>
      </c>
      <c r="F15" s="48">
        <f t="shared" si="0"/>
        <v>-10.700000000000001</v>
      </c>
      <c r="G15" s="12">
        <v>-62</v>
      </c>
      <c r="H15" s="61">
        <v>325</v>
      </c>
      <c r="I15" s="81">
        <f t="shared" si="1"/>
        <v>-3.292307692307692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16">
        <v>13.2</v>
      </c>
      <c r="E16" s="2">
        <v>9.4</v>
      </c>
      <c r="F16" s="48">
        <f t="shared" si="0"/>
        <v>-3.799999999999999</v>
      </c>
      <c r="G16" s="12">
        <v>-423</v>
      </c>
      <c r="H16" s="61">
        <v>307</v>
      </c>
      <c r="I16" s="81">
        <f t="shared" si="1"/>
        <v>-1.2377850162866446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16">
        <v>135</v>
      </c>
      <c r="E17" s="16">
        <v>80.8</v>
      </c>
      <c r="F17" s="48">
        <f t="shared" si="0"/>
        <v>-54.2</v>
      </c>
      <c r="G17" s="12">
        <v>-286</v>
      </c>
      <c r="H17" s="61">
        <v>272</v>
      </c>
      <c r="I17" s="81">
        <f t="shared" si="1"/>
        <v>-19.926470588235297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198" t="s">
        <v>39</v>
      </c>
      <c r="B30" s="199"/>
      <c r="C30" s="19">
        <f aca="true" t="shared" si="3" ref="C30:H30">SUM(C6:C29)</f>
        <v>22646</v>
      </c>
      <c r="D30" s="19">
        <v>1045.2</v>
      </c>
      <c r="E30" s="19">
        <v>357.7</v>
      </c>
      <c r="F30" s="19">
        <f t="shared" si="3"/>
        <v>-687.5000000000001</v>
      </c>
      <c r="G30" s="19">
        <f t="shared" si="3"/>
        <v>-3331.1000000000004</v>
      </c>
      <c r="H30" s="19">
        <f t="shared" si="3"/>
        <v>4946.8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4" t="s">
        <v>101</v>
      </c>
      <c r="C1" s="204"/>
      <c r="D1" s="204"/>
      <c r="E1" s="204"/>
      <c r="F1" s="204"/>
      <c r="G1" s="204"/>
      <c r="H1" s="204"/>
      <c r="I1" s="204"/>
      <c r="J1" s="20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0" t="s">
        <v>3</v>
      </c>
      <c r="B4" s="201" t="s">
        <v>102</v>
      </c>
      <c r="C4" s="201" t="s">
        <v>103</v>
      </c>
      <c r="D4" s="201" t="s">
        <v>189</v>
      </c>
      <c r="E4" s="201" t="s">
        <v>190</v>
      </c>
      <c r="F4" s="201" t="s">
        <v>104</v>
      </c>
      <c r="G4" s="201" t="s">
        <v>99</v>
      </c>
      <c r="H4" s="201" t="s">
        <v>100</v>
      </c>
      <c r="I4" s="201" t="s">
        <v>5</v>
      </c>
      <c r="J4" s="205" t="s">
        <v>6</v>
      </c>
    </row>
    <row r="5" spans="1:10" ht="135" customHeight="1">
      <c r="A5" s="200"/>
      <c r="B5" s="202"/>
      <c r="C5" s="203"/>
      <c r="D5" s="203"/>
      <c r="E5" s="203"/>
      <c r="F5" s="203"/>
      <c r="G5" s="203"/>
      <c r="H5" s="202"/>
      <c r="I5" s="202"/>
      <c r="J5" s="206"/>
    </row>
    <row r="6" spans="1:10" s="10" customFormat="1" ht="51" customHeight="1">
      <c r="A6" s="200"/>
      <c r="B6" s="203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3"/>
      <c r="I6" s="203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1092.6</v>
      </c>
      <c r="D8" s="61">
        <v>2979.8</v>
      </c>
      <c r="E8" s="185">
        <v>55</v>
      </c>
      <c r="F8" s="13">
        <f>D8+E8</f>
        <v>3034.8</v>
      </c>
      <c r="G8" s="17">
        <f aca="true" t="shared" si="0" ref="G8:G31">C8/(C8+F8)*100</f>
        <v>26.47187091146969</v>
      </c>
      <c r="H8" s="15">
        <v>0.386</v>
      </c>
      <c r="I8" s="14">
        <v>1.2</v>
      </c>
      <c r="J8" s="38">
        <f aca="true" t="shared" si="1" ref="J8:J31">H8*I8</f>
        <v>0.4632</v>
      </c>
    </row>
    <row r="9" spans="1:10" ht="11.25">
      <c r="A9" s="11">
        <v>2</v>
      </c>
      <c r="B9" s="16" t="s">
        <v>173</v>
      </c>
      <c r="C9" s="48">
        <v>875.6</v>
      </c>
      <c r="D9" s="61">
        <v>167</v>
      </c>
      <c r="E9" s="33">
        <v>4.5</v>
      </c>
      <c r="F9" s="13">
        <f aca="true" t="shared" si="2" ref="F9:F31">D9+E9</f>
        <v>171.5</v>
      </c>
      <c r="G9" s="17">
        <f t="shared" si="0"/>
        <v>83.62143061789706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2012.7</v>
      </c>
      <c r="D10" s="61">
        <v>448</v>
      </c>
      <c r="E10" s="33">
        <v>38.2</v>
      </c>
      <c r="F10" s="13">
        <f t="shared" si="2"/>
        <v>486.2</v>
      </c>
      <c r="G10" s="17">
        <f t="shared" si="0"/>
        <v>80.54343911320981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771.2</v>
      </c>
      <c r="D11" s="61">
        <v>89</v>
      </c>
      <c r="E11" s="33">
        <v>2.5</v>
      </c>
      <c r="F11" s="13">
        <f t="shared" si="2"/>
        <v>91.5</v>
      </c>
      <c r="G11" s="17">
        <f t="shared" si="0"/>
        <v>89.39376376492407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805.6</v>
      </c>
      <c r="D12" s="61">
        <v>95.1</v>
      </c>
      <c r="E12" s="33">
        <v>19</v>
      </c>
      <c r="F12" s="13">
        <f t="shared" si="2"/>
        <v>114.1</v>
      </c>
      <c r="G12" s="17">
        <f t="shared" si="0"/>
        <v>87.59378058062411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780.2</v>
      </c>
      <c r="D13" s="61">
        <v>102</v>
      </c>
      <c r="E13" s="33">
        <v>4</v>
      </c>
      <c r="F13" s="13">
        <f t="shared" si="2"/>
        <v>106</v>
      </c>
      <c r="G13" s="17">
        <f t="shared" si="0"/>
        <v>88.03881742270367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1080.3</v>
      </c>
      <c r="D14" s="61">
        <v>221.9</v>
      </c>
      <c r="E14" s="33">
        <v>5</v>
      </c>
      <c r="F14" s="13">
        <f t="shared" si="2"/>
        <v>226.9</v>
      </c>
      <c r="G14" s="17">
        <f t="shared" si="0"/>
        <v>82.6422888616891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1924.6</v>
      </c>
      <c r="D15" s="61">
        <v>177</v>
      </c>
      <c r="E15" s="33">
        <v>7.5</v>
      </c>
      <c r="F15" s="13">
        <f t="shared" si="2"/>
        <v>184.5</v>
      </c>
      <c r="G15" s="17">
        <f t="shared" si="0"/>
        <v>91.25219287847898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768.3</v>
      </c>
      <c r="D16" s="61">
        <v>136</v>
      </c>
      <c r="E16" s="33">
        <v>14</v>
      </c>
      <c r="F16" s="13">
        <f t="shared" si="2"/>
        <v>150</v>
      </c>
      <c r="G16" s="17">
        <f t="shared" si="0"/>
        <v>83.6654688010454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1532.6</v>
      </c>
      <c r="D17" s="61">
        <v>380</v>
      </c>
      <c r="E17" s="33">
        <v>73</v>
      </c>
      <c r="F17" s="13">
        <f t="shared" si="2"/>
        <v>453</v>
      </c>
      <c r="G17" s="17">
        <f t="shared" si="0"/>
        <v>77.18573730862208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1804.4</v>
      </c>
      <c r="D18" s="61">
        <v>372</v>
      </c>
      <c r="E18" s="33">
        <v>49.1</v>
      </c>
      <c r="F18" s="13">
        <f t="shared" si="2"/>
        <v>421.1</v>
      </c>
      <c r="G18" s="17">
        <f t="shared" si="0"/>
        <v>81.07840934621434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1688.3</v>
      </c>
      <c r="D19" s="61">
        <v>302</v>
      </c>
      <c r="E19" s="33">
        <v>53</v>
      </c>
      <c r="F19" s="13">
        <f t="shared" si="2"/>
        <v>355</v>
      </c>
      <c r="G19" s="17">
        <f t="shared" si="0"/>
        <v>82.62614398277297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8" t="s">
        <v>78</v>
      </c>
      <c r="B32" s="199"/>
      <c r="C32" s="30">
        <f>SUM(C8:C31)</f>
        <v>15136.399999999998</v>
      </c>
      <c r="D32" s="30">
        <f>SUM(D8:D31)</f>
        <v>5469.8</v>
      </c>
      <c r="E32" s="19">
        <v>324.8</v>
      </c>
      <c r="F32" s="19">
        <f>SUM(F8:F31)</f>
        <v>5794.6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3">
      <selection activeCell="H6" sqref="H6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4" t="s">
        <v>105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0" t="s">
        <v>3</v>
      </c>
      <c r="B3" s="198" t="s">
        <v>102</v>
      </c>
      <c r="C3" s="36" t="s">
        <v>213</v>
      </c>
      <c r="D3" s="34" t="s">
        <v>126</v>
      </c>
      <c r="E3" s="99" t="s">
        <v>106</v>
      </c>
      <c r="F3" s="36" t="s">
        <v>187</v>
      </c>
      <c r="G3" s="161" t="s">
        <v>127</v>
      </c>
      <c r="H3" s="99" t="s">
        <v>128</v>
      </c>
      <c r="I3" s="28" t="s">
        <v>24</v>
      </c>
      <c r="J3" s="201" t="s">
        <v>80</v>
      </c>
      <c r="K3" s="201" t="s">
        <v>5</v>
      </c>
      <c r="L3" s="29" t="s">
        <v>6</v>
      </c>
    </row>
    <row r="4" spans="1:12" ht="45.75" customHeight="1">
      <c r="A4" s="200"/>
      <c r="B4" s="198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3"/>
      <c r="K4" s="203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7401.1</v>
      </c>
      <c r="D6" s="48">
        <v>7312.1</v>
      </c>
      <c r="E6" s="85">
        <f aca="true" t="shared" si="0" ref="E6:E29">C6-D6</f>
        <v>89</v>
      </c>
      <c r="F6" s="33">
        <v>15052.9</v>
      </c>
      <c r="G6" s="33">
        <v>11259</v>
      </c>
      <c r="H6" s="195">
        <f aca="true" t="shared" si="1" ref="H6:H29">F6-G6</f>
        <v>3793.8999999999996</v>
      </c>
      <c r="I6" s="178">
        <f aca="true" t="shared" si="2" ref="I6:I29">E6/H6*100</f>
        <v>2.3458710034529116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286.4</v>
      </c>
      <c r="D7" s="48">
        <v>279</v>
      </c>
      <c r="E7" s="85">
        <f t="shared" si="0"/>
        <v>7.399999999999977</v>
      </c>
      <c r="F7" s="33">
        <v>2568.7</v>
      </c>
      <c r="G7" s="33">
        <v>1433.5</v>
      </c>
      <c r="H7" s="195">
        <f t="shared" si="1"/>
        <v>1135.1999999999998</v>
      </c>
      <c r="I7" s="178">
        <f t="shared" si="2"/>
        <v>0.6518675123326267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10</v>
      </c>
      <c r="D8" s="48">
        <v>10</v>
      </c>
      <c r="E8" s="85">
        <f t="shared" si="0"/>
        <v>0</v>
      </c>
      <c r="F8" s="33">
        <v>3791.9</v>
      </c>
      <c r="G8" s="33">
        <v>996.2</v>
      </c>
      <c r="H8" s="195">
        <f t="shared" si="1"/>
        <v>2795.7</v>
      </c>
      <c r="I8" s="178">
        <f t="shared" si="2"/>
        <v>0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/>
      <c r="D9" s="48">
        <v>0</v>
      </c>
      <c r="E9" s="85">
        <f t="shared" si="0"/>
        <v>0</v>
      </c>
      <c r="F9" s="33">
        <v>1706.6</v>
      </c>
      <c r="G9" s="33">
        <v>664.2</v>
      </c>
      <c r="H9" s="195">
        <f t="shared" si="1"/>
        <v>1042.3999999999999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/>
      <c r="D10" s="48">
        <v>0</v>
      </c>
      <c r="E10" s="85">
        <f t="shared" si="0"/>
        <v>0</v>
      </c>
      <c r="F10" s="33">
        <v>1467.3</v>
      </c>
      <c r="G10" s="33">
        <v>481.2</v>
      </c>
      <c r="H10" s="195">
        <f t="shared" si="1"/>
        <v>986.0999999999999</v>
      </c>
      <c r="I10" s="178">
        <f t="shared" si="2"/>
        <v>0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2367.2</v>
      </c>
      <c r="G11" s="33">
        <v>1310.9</v>
      </c>
      <c r="H11" s="195">
        <f t="shared" si="1"/>
        <v>1056.2999999999997</v>
      </c>
      <c r="I11" s="178">
        <f t="shared" si="2"/>
        <v>2.366751869733978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29.9</v>
      </c>
      <c r="D12" s="48"/>
      <c r="E12" s="85">
        <f t="shared" si="0"/>
        <v>29.9</v>
      </c>
      <c r="F12" s="33">
        <v>1949.8</v>
      </c>
      <c r="G12" s="33">
        <v>506.7</v>
      </c>
      <c r="H12" s="195">
        <f t="shared" si="1"/>
        <v>1443.1</v>
      </c>
      <c r="I12" s="178">
        <f t="shared" si="2"/>
        <v>2.0719284872843184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45</v>
      </c>
      <c r="D13" s="48">
        <v>10</v>
      </c>
      <c r="E13" s="85">
        <f t="shared" si="0"/>
        <v>35</v>
      </c>
      <c r="F13" s="33">
        <v>3667.4</v>
      </c>
      <c r="G13" s="33">
        <v>1374.6</v>
      </c>
      <c r="H13" s="195">
        <f t="shared" si="1"/>
        <v>2292.8</v>
      </c>
      <c r="I13" s="178">
        <f t="shared" si="2"/>
        <v>1.5265177948360082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26.5</v>
      </c>
      <c r="D14" s="48">
        <v>0</v>
      </c>
      <c r="E14" s="85">
        <f t="shared" si="0"/>
        <v>26.5</v>
      </c>
      <c r="F14" s="33">
        <v>1532.6</v>
      </c>
      <c r="G14" s="33">
        <v>545.1</v>
      </c>
      <c r="H14" s="195">
        <f t="shared" si="1"/>
        <v>987.4999999999999</v>
      </c>
      <c r="I14" s="178">
        <f t="shared" si="2"/>
        <v>2.6835443037974684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17</v>
      </c>
      <c r="D15" s="48">
        <v>10</v>
      </c>
      <c r="E15" s="85">
        <f t="shared" si="0"/>
        <v>7</v>
      </c>
      <c r="F15" s="33">
        <v>3474.7</v>
      </c>
      <c r="G15" s="33">
        <v>1210.2</v>
      </c>
      <c r="H15" s="195">
        <f t="shared" si="1"/>
        <v>2264.5</v>
      </c>
      <c r="I15" s="178">
        <f t="shared" si="2"/>
        <v>0.3091190108191654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12.7</v>
      </c>
      <c r="D16" s="48">
        <v>10</v>
      </c>
      <c r="E16" s="85">
        <f t="shared" si="0"/>
        <v>2.6999999999999993</v>
      </c>
      <c r="F16" s="33">
        <v>3156.3</v>
      </c>
      <c r="G16" s="33">
        <v>795.7</v>
      </c>
      <c r="H16" s="195">
        <f t="shared" si="1"/>
        <v>2360.6000000000004</v>
      </c>
      <c r="I16" s="178">
        <f t="shared" si="2"/>
        <v>0.11437770058459709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38.3</v>
      </c>
      <c r="D17" s="48">
        <v>9.6</v>
      </c>
      <c r="E17" s="85">
        <f t="shared" si="0"/>
        <v>28.699999999999996</v>
      </c>
      <c r="F17" s="33">
        <v>2842.2</v>
      </c>
      <c r="G17" s="33">
        <v>620.2</v>
      </c>
      <c r="H17" s="195">
        <f t="shared" si="1"/>
        <v>2222</v>
      </c>
      <c r="I17" s="178">
        <f t="shared" si="2"/>
        <v>1.2916291629162915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5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5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5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5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5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5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5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5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5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5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5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5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198" t="s">
        <v>65</v>
      </c>
      <c r="B30" s="199"/>
      <c r="C30" s="30">
        <f aca="true" t="shared" si="4" ref="C30:H30">SUM(C6:C29)</f>
        <v>7891.9</v>
      </c>
      <c r="D30" s="30">
        <f t="shared" si="4"/>
        <v>7640.700000000001</v>
      </c>
      <c r="E30" s="142">
        <f t="shared" si="4"/>
        <v>251.19999999999996</v>
      </c>
      <c r="F30" s="142">
        <f t="shared" si="4"/>
        <v>43577.6</v>
      </c>
      <c r="G30" s="142">
        <v>21197.5</v>
      </c>
      <c r="H30" s="86">
        <f t="shared" si="4"/>
        <v>22380.1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J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4" t="s">
        <v>108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4" ht="11.25">
      <c r="A2" s="114"/>
      <c r="B2" s="115"/>
      <c r="C2" s="115"/>
      <c r="D2" s="115"/>
    </row>
    <row r="3" spans="1:14" ht="173.25" customHeight="1">
      <c r="A3" s="200" t="s">
        <v>3</v>
      </c>
      <c r="B3" s="201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188</v>
      </c>
      <c r="I3" s="161" t="s">
        <v>130</v>
      </c>
      <c r="J3" s="99" t="s">
        <v>131</v>
      </c>
      <c r="K3" s="5" t="s">
        <v>83</v>
      </c>
      <c r="L3" s="201" t="s">
        <v>4</v>
      </c>
      <c r="M3" s="201" t="s">
        <v>5</v>
      </c>
      <c r="N3" s="29" t="s">
        <v>6</v>
      </c>
    </row>
    <row r="4" spans="1:14" ht="53.25" customHeight="1">
      <c r="A4" s="207"/>
      <c r="B4" s="203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3"/>
      <c r="M4" s="203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1120</v>
      </c>
      <c r="D6" s="18">
        <v>65.7</v>
      </c>
      <c r="E6" s="155">
        <v>1054.3</v>
      </c>
      <c r="F6" s="164">
        <v>0</v>
      </c>
      <c r="G6" s="165">
        <v>0</v>
      </c>
      <c r="H6" s="33">
        <v>15052.9</v>
      </c>
      <c r="I6" s="33">
        <v>11259</v>
      </c>
      <c r="J6" s="166">
        <f aca="true" t="shared" si="0" ref="J6:J29">H6-I6</f>
        <v>3793.8999999999996</v>
      </c>
      <c r="K6" s="167">
        <f aca="true" t="shared" si="1" ref="K6:K29">(E6+F6+G6)/J6*100</f>
        <v>27.789346055510162</v>
      </c>
      <c r="L6" s="168">
        <v>0.844</v>
      </c>
      <c r="M6" s="126">
        <v>1.5</v>
      </c>
      <c r="N6" s="126">
        <f aca="true" t="shared" si="2" ref="N6:N29">L6*M6</f>
        <v>1.266</v>
      </c>
    </row>
    <row r="7" spans="1:14" ht="11.25">
      <c r="A7" s="101">
        <v>2</v>
      </c>
      <c r="B7" s="16" t="s">
        <v>173</v>
      </c>
      <c r="C7" s="85">
        <v>722.6</v>
      </c>
      <c r="D7" s="18">
        <v>37.7</v>
      </c>
      <c r="E7" s="85">
        <v>684.9</v>
      </c>
      <c r="F7" s="164">
        <v>0</v>
      </c>
      <c r="G7" s="165">
        <v>0</v>
      </c>
      <c r="H7" s="33">
        <v>2568.7</v>
      </c>
      <c r="I7" s="33">
        <v>1433.5</v>
      </c>
      <c r="J7" s="166">
        <f t="shared" si="0"/>
        <v>1135.1999999999998</v>
      </c>
      <c r="K7" s="167">
        <f t="shared" si="1"/>
        <v>60.33298097251586</v>
      </c>
      <c r="L7" s="168">
        <v>0.193</v>
      </c>
      <c r="M7" s="126">
        <v>1.5</v>
      </c>
      <c r="N7" s="126">
        <f t="shared" si="2"/>
        <v>0.2895</v>
      </c>
    </row>
    <row r="8" spans="1:14" ht="11.25">
      <c r="A8" s="101">
        <v>3</v>
      </c>
      <c r="B8" s="16" t="s">
        <v>175</v>
      </c>
      <c r="C8" s="141">
        <v>1514.4</v>
      </c>
      <c r="D8" s="18">
        <v>65.7</v>
      </c>
      <c r="E8" s="141">
        <v>1448.7</v>
      </c>
      <c r="F8" s="164">
        <v>0</v>
      </c>
      <c r="G8" s="165">
        <v>0</v>
      </c>
      <c r="H8" s="33">
        <v>3791.9</v>
      </c>
      <c r="I8" s="33">
        <v>996.2</v>
      </c>
      <c r="J8" s="166">
        <f t="shared" si="0"/>
        <v>2795.7</v>
      </c>
      <c r="K8" s="167">
        <f t="shared" si="1"/>
        <v>51.81886468505205</v>
      </c>
      <c r="L8" s="168">
        <v>0.364</v>
      </c>
      <c r="M8" s="126">
        <v>1.5</v>
      </c>
      <c r="N8" s="126">
        <f t="shared" si="2"/>
        <v>0.546</v>
      </c>
    </row>
    <row r="9" spans="1:14" ht="11.25">
      <c r="A9" s="101">
        <v>4</v>
      </c>
      <c r="B9" s="16" t="s">
        <v>176</v>
      </c>
      <c r="C9" s="85">
        <v>609.7</v>
      </c>
      <c r="D9" s="18">
        <v>37.7</v>
      </c>
      <c r="E9" s="85">
        <v>572</v>
      </c>
      <c r="F9" s="164">
        <v>0</v>
      </c>
      <c r="G9" s="165">
        <v>0</v>
      </c>
      <c r="H9" s="33">
        <v>1706.6</v>
      </c>
      <c r="I9" s="33">
        <v>664.2</v>
      </c>
      <c r="J9" s="166">
        <f t="shared" si="0"/>
        <v>1042.3999999999999</v>
      </c>
      <c r="K9" s="167">
        <f t="shared" si="1"/>
        <v>54.873369148119735</v>
      </c>
      <c r="L9" s="168">
        <v>0.302</v>
      </c>
      <c r="M9" s="126">
        <v>1.5</v>
      </c>
      <c r="N9" s="126">
        <v>0.453</v>
      </c>
    </row>
    <row r="10" spans="1:14" ht="11.25">
      <c r="A10" s="101">
        <v>5</v>
      </c>
      <c r="B10" s="16" t="s">
        <v>177</v>
      </c>
      <c r="C10" s="85">
        <v>624.1</v>
      </c>
      <c r="D10" s="18">
        <v>37.7</v>
      </c>
      <c r="E10" s="85">
        <v>586.4</v>
      </c>
      <c r="F10" s="164">
        <v>0</v>
      </c>
      <c r="G10" s="165">
        <v>0</v>
      </c>
      <c r="H10" s="33">
        <v>1467.3</v>
      </c>
      <c r="I10" s="33">
        <v>481.2</v>
      </c>
      <c r="J10" s="166">
        <f t="shared" si="0"/>
        <v>986.0999999999999</v>
      </c>
      <c r="K10" s="167">
        <f t="shared" si="1"/>
        <v>59.46658553899199</v>
      </c>
      <c r="L10" s="168">
        <v>0.211</v>
      </c>
      <c r="M10" s="126">
        <v>1.5</v>
      </c>
      <c r="N10" s="126">
        <v>0.316</v>
      </c>
    </row>
    <row r="11" spans="1:14" ht="11.25">
      <c r="A11" s="101">
        <v>6</v>
      </c>
      <c r="B11" s="16" t="s">
        <v>178</v>
      </c>
      <c r="C11" s="85">
        <v>722.3</v>
      </c>
      <c r="D11" s="18">
        <v>37.7</v>
      </c>
      <c r="E11" s="85">
        <v>684.6</v>
      </c>
      <c r="F11" s="164">
        <v>0</v>
      </c>
      <c r="G11" s="165">
        <v>0</v>
      </c>
      <c r="H11" s="33">
        <v>2367.2</v>
      </c>
      <c r="I11" s="33">
        <v>1310.9</v>
      </c>
      <c r="J11" s="166">
        <f t="shared" si="0"/>
        <v>1056.2999999999997</v>
      </c>
      <c r="K11" s="167">
        <f t="shared" si="1"/>
        <v>64.81113320079524</v>
      </c>
      <c r="L11" s="168">
        <v>0.104</v>
      </c>
      <c r="M11" s="126">
        <v>1.5</v>
      </c>
      <c r="N11" s="126">
        <f t="shared" si="2"/>
        <v>0.156</v>
      </c>
    </row>
    <row r="12" spans="1:14" ht="11.25">
      <c r="A12" s="101">
        <v>7</v>
      </c>
      <c r="B12" s="16" t="s">
        <v>179</v>
      </c>
      <c r="C12" s="85">
        <v>832.5</v>
      </c>
      <c r="D12" s="18">
        <v>65.7</v>
      </c>
      <c r="E12" s="85">
        <v>766.8</v>
      </c>
      <c r="F12" s="164">
        <v>0</v>
      </c>
      <c r="G12" s="165">
        <v>0</v>
      </c>
      <c r="H12" s="33">
        <v>1949.8</v>
      </c>
      <c r="I12" s="33">
        <v>506.7</v>
      </c>
      <c r="J12" s="166">
        <f t="shared" si="0"/>
        <v>1443.1</v>
      </c>
      <c r="K12" s="167">
        <f t="shared" si="1"/>
        <v>53.13561083777978</v>
      </c>
      <c r="L12" s="168">
        <v>0.337</v>
      </c>
      <c r="M12" s="126">
        <v>1.5</v>
      </c>
      <c r="N12" s="126">
        <f t="shared" si="2"/>
        <v>0.5055000000000001</v>
      </c>
    </row>
    <row r="13" spans="1:14" ht="11.25">
      <c r="A13" s="101">
        <v>8</v>
      </c>
      <c r="B13" s="16" t="s">
        <v>181</v>
      </c>
      <c r="C13" s="85">
        <v>1408.3</v>
      </c>
      <c r="D13" s="18">
        <v>65.7</v>
      </c>
      <c r="E13" s="85">
        <v>1342.6</v>
      </c>
      <c r="F13" s="164">
        <v>0</v>
      </c>
      <c r="G13" s="165">
        <v>0</v>
      </c>
      <c r="H13" s="33">
        <v>3667.4</v>
      </c>
      <c r="I13" s="33">
        <v>1374.6</v>
      </c>
      <c r="J13" s="166">
        <f t="shared" si="0"/>
        <v>2292.8</v>
      </c>
      <c r="K13" s="167">
        <f t="shared" si="1"/>
        <v>58.557222609909275</v>
      </c>
      <c r="L13" s="168">
        <v>0.229</v>
      </c>
      <c r="M13" s="126">
        <v>1.5</v>
      </c>
      <c r="N13" s="126">
        <f t="shared" si="2"/>
        <v>0.3435</v>
      </c>
    </row>
    <row r="14" spans="1:14" ht="11.25">
      <c r="A14" s="101">
        <v>9</v>
      </c>
      <c r="B14" s="16" t="s">
        <v>180</v>
      </c>
      <c r="C14" s="85">
        <v>552.4</v>
      </c>
      <c r="D14" s="18">
        <v>37.8</v>
      </c>
      <c r="E14" s="85">
        <v>514.6</v>
      </c>
      <c r="F14" s="164">
        <v>0</v>
      </c>
      <c r="G14" s="165">
        <v>0</v>
      </c>
      <c r="H14" s="33">
        <v>1532.6</v>
      </c>
      <c r="I14" s="33">
        <v>545.1</v>
      </c>
      <c r="J14" s="166">
        <f t="shared" si="0"/>
        <v>987.4999999999999</v>
      </c>
      <c r="K14" s="167">
        <f t="shared" si="1"/>
        <v>52.11139240506329</v>
      </c>
      <c r="L14" s="168">
        <v>0.358</v>
      </c>
      <c r="M14" s="126">
        <v>1.5</v>
      </c>
      <c r="N14" s="126">
        <v>0.537</v>
      </c>
    </row>
    <row r="15" spans="1:14" ht="11.25">
      <c r="A15" s="101">
        <v>10</v>
      </c>
      <c r="B15" s="16" t="s">
        <v>182</v>
      </c>
      <c r="C15" s="85">
        <v>1293.8</v>
      </c>
      <c r="D15" s="18">
        <v>65.7</v>
      </c>
      <c r="E15" s="85">
        <v>1228.1</v>
      </c>
      <c r="F15" s="164">
        <v>0</v>
      </c>
      <c r="G15" s="165">
        <v>0</v>
      </c>
      <c r="H15" s="33">
        <v>3474.7</v>
      </c>
      <c r="I15" s="33">
        <v>1210.2</v>
      </c>
      <c r="J15" s="166">
        <f t="shared" si="0"/>
        <v>2264.5</v>
      </c>
      <c r="K15" s="167">
        <f t="shared" si="1"/>
        <v>54.23272245528814</v>
      </c>
      <c r="L15" s="168">
        <v>0.315</v>
      </c>
      <c r="M15" s="126">
        <v>1.5</v>
      </c>
      <c r="N15" s="126">
        <f t="shared" si="2"/>
        <v>0.47250000000000003</v>
      </c>
    </row>
    <row r="16" spans="1:14" ht="11.25">
      <c r="A16" s="101">
        <v>11</v>
      </c>
      <c r="B16" s="16" t="s">
        <v>183</v>
      </c>
      <c r="C16" s="85">
        <v>1396.6</v>
      </c>
      <c r="D16" s="18">
        <v>65.7</v>
      </c>
      <c r="E16" s="85">
        <v>1330.9</v>
      </c>
      <c r="F16" s="164">
        <v>0</v>
      </c>
      <c r="G16" s="165">
        <v>0</v>
      </c>
      <c r="H16" s="33">
        <v>3156.3</v>
      </c>
      <c r="I16" s="33">
        <v>795.7</v>
      </c>
      <c r="J16" s="166">
        <f t="shared" si="0"/>
        <v>2360.6000000000004</v>
      </c>
      <c r="K16" s="167">
        <f t="shared" si="1"/>
        <v>56.37973396594086</v>
      </c>
      <c r="L16" s="168">
        <v>0.272</v>
      </c>
      <c r="M16" s="126">
        <v>1.5</v>
      </c>
      <c r="N16" s="126">
        <f t="shared" si="2"/>
        <v>0.40800000000000003</v>
      </c>
    </row>
    <row r="17" spans="1:14" ht="11.25">
      <c r="A17" s="101">
        <v>12</v>
      </c>
      <c r="B17" s="16" t="s">
        <v>184</v>
      </c>
      <c r="C17" s="141">
        <v>1333.3</v>
      </c>
      <c r="D17" s="18">
        <v>65.7</v>
      </c>
      <c r="E17" s="141">
        <v>1267.6</v>
      </c>
      <c r="F17" s="164">
        <v>0</v>
      </c>
      <c r="G17" s="165">
        <v>0</v>
      </c>
      <c r="H17" s="33">
        <v>2842.2</v>
      </c>
      <c r="I17" s="33">
        <v>620.2</v>
      </c>
      <c r="J17" s="166">
        <f t="shared" si="0"/>
        <v>2222</v>
      </c>
      <c r="K17" s="167">
        <f t="shared" si="1"/>
        <v>57.04770477047705</v>
      </c>
      <c r="L17" s="168">
        <v>0.259</v>
      </c>
      <c r="M17" s="126">
        <v>1.5</v>
      </c>
      <c r="N17" s="126">
        <f t="shared" si="2"/>
        <v>0.3885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198" t="s">
        <v>78</v>
      </c>
      <c r="B30" s="199"/>
      <c r="C30" s="30">
        <f aca="true" t="shared" si="4" ref="C30:J30">SUM(C6:C29)</f>
        <v>12130</v>
      </c>
      <c r="D30" s="30">
        <f t="shared" si="4"/>
        <v>648.5000000000001</v>
      </c>
      <c r="E30" s="174">
        <f t="shared" si="4"/>
        <v>11481.5</v>
      </c>
      <c r="F30" s="174">
        <f t="shared" si="4"/>
        <v>0</v>
      </c>
      <c r="G30" s="175">
        <f t="shared" si="4"/>
        <v>0</v>
      </c>
      <c r="H30" s="175">
        <f t="shared" si="4"/>
        <v>43577.6</v>
      </c>
      <c r="I30" s="175">
        <f t="shared" si="4"/>
        <v>21197.5</v>
      </c>
      <c r="J30" s="175">
        <f t="shared" si="4"/>
        <v>22380.1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G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1" sqref="H31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4" t="s">
        <v>82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2" ht="11.25">
      <c r="A2" s="114"/>
      <c r="B2" s="115"/>
    </row>
    <row r="3" spans="1:10" ht="143.25" customHeight="1">
      <c r="A3" s="200" t="s">
        <v>3</v>
      </c>
      <c r="B3" s="198" t="s">
        <v>102</v>
      </c>
      <c r="C3" s="99" t="s">
        <v>114</v>
      </c>
      <c r="D3" s="36" t="s">
        <v>191</v>
      </c>
      <c r="E3" s="36" t="s">
        <v>214</v>
      </c>
      <c r="F3" s="28" t="s">
        <v>132</v>
      </c>
      <c r="G3" s="28" t="s">
        <v>24</v>
      </c>
      <c r="H3" s="201" t="s">
        <v>80</v>
      </c>
      <c r="I3" s="201" t="s">
        <v>19</v>
      </c>
      <c r="J3" s="29" t="s">
        <v>6</v>
      </c>
    </row>
    <row r="4" spans="1:10" ht="49.5" customHeight="1">
      <c r="A4" s="200"/>
      <c r="B4" s="198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3"/>
      <c r="I4" s="203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15052.9</v>
      </c>
      <c r="E6" s="33">
        <v>11259</v>
      </c>
      <c r="F6" s="85">
        <f aca="true" t="shared" si="0" ref="F6:F29">D6-E6</f>
        <v>3793.8999999999996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2568.7</v>
      </c>
      <c r="E7" s="33">
        <v>1433.5</v>
      </c>
      <c r="F7" s="85">
        <f t="shared" si="0"/>
        <v>1135.1999999999998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3791.9</v>
      </c>
      <c r="E8" s="33">
        <v>996.2</v>
      </c>
      <c r="F8" s="85">
        <f t="shared" si="0"/>
        <v>2795.7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1706.6</v>
      </c>
      <c r="E9" s="33">
        <v>664.2</v>
      </c>
      <c r="F9" s="85">
        <f t="shared" si="0"/>
        <v>1042.3999999999999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1467.3</v>
      </c>
      <c r="E10" s="33">
        <v>481.2</v>
      </c>
      <c r="F10" s="85">
        <f t="shared" si="0"/>
        <v>986.0999999999999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2367.2</v>
      </c>
      <c r="E11" s="33">
        <v>1310.9</v>
      </c>
      <c r="F11" s="85">
        <f t="shared" si="0"/>
        <v>1056.2999999999997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1949.8</v>
      </c>
      <c r="E12" s="33">
        <v>506.7</v>
      </c>
      <c r="F12" s="85">
        <f t="shared" si="0"/>
        <v>1443.1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3667.4</v>
      </c>
      <c r="E13" s="33">
        <v>1374.6</v>
      </c>
      <c r="F13" s="85">
        <f t="shared" si="0"/>
        <v>2292.8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1532.6</v>
      </c>
      <c r="E14" s="33">
        <v>545.1</v>
      </c>
      <c r="F14" s="85">
        <f t="shared" si="0"/>
        <v>987.4999999999999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3474.7</v>
      </c>
      <c r="E15" s="33">
        <v>1210.2</v>
      </c>
      <c r="F15" s="85">
        <f t="shared" si="0"/>
        <v>2264.5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3156.3</v>
      </c>
      <c r="E16" s="33">
        <v>795.7</v>
      </c>
      <c r="F16" s="85">
        <f t="shared" si="0"/>
        <v>2360.6000000000004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55">
        <v>0</v>
      </c>
      <c r="D17" s="33">
        <v>2842.2</v>
      </c>
      <c r="E17" s="33">
        <v>620.2</v>
      </c>
      <c r="F17" s="85">
        <f t="shared" si="0"/>
        <v>2222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198" t="s">
        <v>78</v>
      </c>
      <c r="B30" s="199"/>
      <c r="C30" s="86">
        <f>SUM(C6:C29)</f>
        <v>0</v>
      </c>
      <c r="D30" s="86">
        <f>SUM(D6:D29)</f>
        <v>43577.6</v>
      </c>
      <c r="E30" s="86">
        <f>SUM(E6:E29)</f>
        <v>21197.5</v>
      </c>
      <c r="F30" s="142">
        <f>SUM(F6:F29)</f>
        <v>22380.1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" sqref="E9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4" t="s">
        <v>79</v>
      </c>
      <c r="B1" s="204"/>
      <c r="C1" s="204"/>
      <c r="D1" s="204"/>
      <c r="E1" s="204"/>
      <c r="F1" s="204"/>
      <c r="G1" s="204"/>
      <c r="H1" s="204"/>
      <c r="I1" s="144"/>
      <c r="J1" s="144"/>
      <c r="K1" s="144"/>
    </row>
    <row r="2" spans="1:2" ht="11.25">
      <c r="A2" s="114"/>
      <c r="B2" s="115"/>
    </row>
    <row r="3" spans="1:8" ht="72" customHeight="1">
      <c r="A3" s="200" t="s">
        <v>3</v>
      </c>
      <c r="B3" s="198" t="s">
        <v>102</v>
      </c>
      <c r="C3" s="99" t="s">
        <v>115</v>
      </c>
      <c r="D3" s="83" t="s">
        <v>144</v>
      </c>
      <c r="E3" s="99" t="s">
        <v>24</v>
      </c>
      <c r="F3" s="201" t="s">
        <v>80</v>
      </c>
      <c r="G3" s="201" t="s">
        <v>5</v>
      </c>
      <c r="H3" s="29" t="s">
        <v>6</v>
      </c>
    </row>
    <row r="4" spans="1:8" ht="38.25" customHeight="1">
      <c r="A4" s="207"/>
      <c r="B4" s="198"/>
      <c r="C4" s="135" t="s">
        <v>81</v>
      </c>
      <c r="D4" s="135" t="s">
        <v>76</v>
      </c>
      <c r="E4" s="145" t="s">
        <v>77</v>
      </c>
      <c r="F4" s="203"/>
      <c r="G4" s="203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1120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722.6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1514.4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609.7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624.1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722.3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832.5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1408.3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552.4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1293.8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1396.6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1333.3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198" t="s">
        <v>78</v>
      </c>
      <c r="B30" s="199"/>
      <c r="C30" s="153">
        <f>SUM(C6:C29)</f>
        <v>0</v>
      </c>
      <c r="D30" s="142">
        <f>SUM(D6:D29)</f>
        <v>12130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E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4" t="s">
        <v>72</v>
      </c>
      <c r="B1" s="204"/>
      <c r="C1" s="204"/>
      <c r="D1" s="204"/>
      <c r="E1" s="204"/>
      <c r="F1" s="204"/>
      <c r="G1" s="204"/>
      <c r="H1" s="204"/>
      <c r="I1" s="134"/>
      <c r="J1" s="134"/>
      <c r="K1" s="134"/>
    </row>
    <row r="2" spans="1:2" ht="11.25">
      <c r="A2" s="114"/>
      <c r="B2" s="115"/>
    </row>
    <row r="3" spans="1:8" ht="78.75" customHeight="1">
      <c r="A3" s="200" t="s">
        <v>73</v>
      </c>
      <c r="B3" s="198" t="s">
        <v>102</v>
      </c>
      <c r="C3" s="99" t="s">
        <v>116</v>
      </c>
      <c r="D3" s="99" t="s">
        <v>117</v>
      </c>
      <c r="E3" s="99" t="s">
        <v>24</v>
      </c>
      <c r="F3" s="201" t="s">
        <v>74</v>
      </c>
      <c r="G3" s="201" t="s">
        <v>5</v>
      </c>
      <c r="H3" s="29" t="s">
        <v>6</v>
      </c>
    </row>
    <row r="4" spans="1:8" ht="45" customHeight="1">
      <c r="A4" s="207"/>
      <c r="B4" s="198"/>
      <c r="C4" s="135" t="s">
        <v>75</v>
      </c>
      <c r="D4" s="135" t="s">
        <v>76</v>
      </c>
      <c r="E4" s="136" t="s">
        <v>77</v>
      </c>
      <c r="F4" s="203"/>
      <c r="G4" s="203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374.1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98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374.5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49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135.1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87.2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159.3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350.7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113.1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288.3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346.1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238.5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198" t="s">
        <v>78</v>
      </c>
      <c r="B30" s="199"/>
      <c r="C30" s="86">
        <f>SUM(C6:C29)</f>
        <v>0</v>
      </c>
      <c r="D30" s="142">
        <f>SUM(D6:D29)</f>
        <v>2613.9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4" t="s">
        <v>118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0" t="s">
        <v>3</v>
      </c>
      <c r="B3" s="198" t="s">
        <v>102</v>
      </c>
      <c r="C3" s="68" t="s">
        <v>66</v>
      </c>
      <c r="D3" s="28" t="s">
        <v>145</v>
      </c>
      <c r="E3" s="28" t="s">
        <v>119</v>
      </c>
      <c r="F3" s="36" t="s">
        <v>192</v>
      </c>
      <c r="G3" s="36" t="s">
        <v>193</v>
      </c>
      <c r="H3" s="36" t="s">
        <v>194</v>
      </c>
      <c r="I3" s="99" t="s">
        <v>133</v>
      </c>
      <c r="J3" s="99" t="s">
        <v>24</v>
      </c>
      <c r="K3" s="201" t="s">
        <v>67</v>
      </c>
      <c r="L3" s="201" t="s">
        <v>5</v>
      </c>
      <c r="M3" s="29" t="s">
        <v>6</v>
      </c>
    </row>
    <row r="4" spans="1:13" ht="43.5" customHeight="1">
      <c r="A4" s="200"/>
      <c r="B4" s="198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3"/>
      <c r="L4" s="203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14716.9</v>
      </c>
      <c r="G6" s="33">
        <v>369.6</v>
      </c>
      <c r="H6" s="54">
        <v>10889.4</v>
      </c>
      <c r="I6" s="123">
        <f aca="true" t="shared" si="1" ref="I6:I29">F6-G6-H6</f>
        <v>3457.8999999999996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2550.5</v>
      </c>
      <c r="G7" s="33">
        <v>327.6</v>
      </c>
      <c r="H7" s="54">
        <v>1105.9</v>
      </c>
      <c r="I7" s="123">
        <f t="shared" si="1"/>
        <v>1117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3671.1</v>
      </c>
      <c r="G8" s="33">
        <v>90.8</v>
      </c>
      <c r="H8" s="54">
        <v>905.4</v>
      </c>
      <c r="I8" s="123">
        <f t="shared" si="1"/>
        <v>2674.8999999999996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1702.1</v>
      </c>
      <c r="G9" s="33">
        <v>48.6</v>
      </c>
      <c r="H9" s="54">
        <v>615.5</v>
      </c>
      <c r="I9" s="123">
        <f t="shared" si="1"/>
        <v>1038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1458.9</v>
      </c>
      <c r="G10" s="33">
        <v>48.6</v>
      </c>
      <c r="H10" s="54">
        <v>432.6</v>
      </c>
      <c r="I10" s="123">
        <f t="shared" si="1"/>
        <v>977.7000000000002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2339</v>
      </c>
      <c r="G11" s="33">
        <v>48.6</v>
      </c>
      <c r="H11" s="54">
        <v>1262.3</v>
      </c>
      <c r="I11" s="123">
        <f t="shared" si="1"/>
        <v>1028.1000000000001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1949.9</v>
      </c>
      <c r="G12" s="33">
        <v>78.9</v>
      </c>
      <c r="H12" s="54">
        <v>427.9</v>
      </c>
      <c r="I12" s="123">
        <f t="shared" si="1"/>
        <v>1443.1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3634</v>
      </c>
      <c r="G13" s="33">
        <v>90.8</v>
      </c>
      <c r="H13" s="54">
        <v>1283.8</v>
      </c>
      <c r="I13" s="123">
        <f t="shared" si="1"/>
        <v>2259.3999999999996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1527.7</v>
      </c>
      <c r="G14" s="33">
        <v>48.7</v>
      </c>
      <c r="H14" s="54">
        <v>496.3</v>
      </c>
      <c r="I14" s="123">
        <f t="shared" si="1"/>
        <v>982.7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3236.3</v>
      </c>
      <c r="G15" s="33">
        <v>90.8</v>
      </c>
      <c r="H15" s="54">
        <v>1119.5</v>
      </c>
      <c r="I15" s="123">
        <f t="shared" si="1"/>
        <v>2026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3105.6</v>
      </c>
      <c r="G16" s="33">
        <v>90.8</v>
      </c>
      <c r="H16" s="54">
        <v>704.9</v>
      </c>
      <c r="I16" s="123">
        <f t="shared" si="1"/>
        <v>2309.8999999999996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2759.6</v>
      </c>
      <c r="G17" s="33">
        <v>90.8</v>
      </c>
      <c r="H17" s="54">
        <v>529.4</v>
      </c>
      <c r="I17" s="123">
        <f t="shared" si="1"/>
        <v>2139.3999999999996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198" t="s">
        <v>65</v>
      </c>
      <c r="B30" s="199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42651.6</v>
      </c>
      <c r="G30" s="86">
        <f t="shared" si="4"/>
        <v>1424.6</v>
      </c>
      <c r="H30" s="86">
        <f t="shared" si="4"/>
        <v>19772.9</v>
      </c>
      <c r="I30" s="86">
        <f t="shared" si="4"/>
        <v>21454.100000000006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0" sqref="J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0" t="s">
        <v>3</v>
      </c>
      <c r="B3" s="198" t="s">
        <v>102</v>
      </c>
      <c r="C3" s="28" t="s">
        <v>121</v>
      </c>
      <c r="D3" s="27"/>
      <c r="E3" s="27"/>
      <c r="F3" s="36" t="s">
        <v>195</v>
      </c>
      <c r="G3" s="36" t="s">
        <v>196</v>
      </c>
      <c r="H3" s="36" t="s">
        <v>194</v>
      </c>
      <c r="I3" s="99" t="s">
        <v>134</v>
      </c>
      <c r="J3" s="99" t="s">
        <v>24</v>
      </c>
      <c r="K3" s="201" t="s">
        <v>15</v>
      </c>
      <c r="L3" s="201" t="s">
        <v>63</v>
      </c>
      <c r="M3" s="6" t="s">
        <v>6</v>
      </c>
    </row>
    <row r="4" spans="1:13" s="10" customFormat="1" ht="56.25" customHeight="1">
      <c r="A4" s="200"/>
      <c r="B4" s="19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3"/>
      <c r="L4" s="203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14716.9</v>
      </c>
      <c r="G6" s="33">
        <v>369.6</v>
      </c>
      <c r="H6" s="54">
        <v>10889.4</v>
      </c>
      <c r="I6" s="104">
        <f aca="true" t="shared" si="0" ref="I6:I29">F6-G6-H6</f>
        <v>3457.8999999999996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2550.5</v>
      </c>
      <c r="G7" s="33">
        <v>327.6</v>
      </c>
      <c r="H7" s="54">
        <v>1105.9</v>
      </c>
      <c r="I7" s="104">
        <f t="shared" si="0"/>
        <v>1117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3671.1</v>
      </c>
      <c r="G8" s="33">
        <v>90.8</v>
      </c>
      <c r="H8" s="54">
        <v>905.4</v>
      </c>
      <c r="I8" s="104">
        <f t="shared" si="0"/>
        <v>2674.8999999999996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1702.1</v>
      </c>
      <c r="G9" s="33">
        <v>48.6</v>
      </c>
      <c r="H9" s="54">
        <v>615.5</v>
      </c>
      <c r="I9" s="104">
        <f t="shared" si="0"/>
        <v>1038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1458.9</v>
      </c>
      <c r="G10" s="33">
        <v>48.6</v>
      </c>
      <c r="H10" s="54">
        <v>432.6</v>
      </c>
      <c r="I10" s="104">
        <f t="shared" si="0"/>
        <v>977.7000000000002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2339</v>
      </c>
      <c r="G11" s="33">
        <v>48.6</v>
      </c>
      <c r="H11" s="54">
        <v>1262.3</v>
      </c>
      <c r="I11" s="104">
        <f t="shared" si="0"/>
        <v>1028.1000000000001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1949.9</v>
      </c>
      <c r="G12" s="33">
        <v>78.9</v>
      </c>
      <c r="H12" s="54">
        <v>427.9</v>
      </c>
      <c r="I12" s="104">
        <f t="shared" si="0"/>
        <v>1443.1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3634</v>
      </c>
      <c r="G13" s="33">
        <v>90.8</v>
      </c>
      <c r="H13" s="54">
        <v>1283.8</v>
      </c>
      <c r="I13" s="104">
        <f t="shared" si="0"/>
        <v>2259.3999999999996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1527.7</v>
      </c>
      <c r="G14" s="33">
        <v>48.7</v>
      </c>
      <c r="H14" s="54">
        <v>496.3</v>
      </c>
      <c r="I14" s="104">
        <f t="shared" si="0"/>
        <v>982.7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3236.3</v>
      </c>
      <c r="G15" s="33">
        <v>90.8</v>
      </c>
      <c r="H15" s="54">
        <v>1119.5</v>
      </c>
      <c r="I15" s="104">
        <f t="shared" si="0"/>
        <v>2026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3105.6</v>
      </c>
      <c r="G16" s="33">
        <v>90.8</v>
      </c>
      <c r="H16" s="54">
        <v>704.9</v>
      </c>
      <c r="I16" s="104">
        <f t="shared" si="0"/>
        <v>2309.8999999999996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2759.6</v>
      </c>
      <c r="G17" s="33">
        <v>90.8</v>
      </c>
      <c r="H17" s="54">
        <v>529.4</v>
      </c>
      <c r="I17" s="104">
        <f t="shared" si="0"/>
        <v>2139.3999999999996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198" t="s">
        <v>65</v>
      </c>
      <c r="B30" s="199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42651.6</v>
      </c>
      <c r="G30" s="19">
        <f t="shared" si="3"/>
        <v>1424.6</v>
      </c>
      <c r="H30" s="19">
        <f t="shared" si="3"/>
        <v>19772.9</v>
      </c>
      <c r="I30" s="19">
        <f t="shared" si="3"/>
        <v>21454.100000000006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2008-08-26T07:31:42Z</cp:lastPrinted>
  <dcterms:created xsi:type="dcterms:W3CDTF">2007-07-17T04:31:37Z</dcterms:created>
  <dcterms:modified xsi:type="dcterms:W3CDTF">2008-08-26T07:32:31Z</dcterms:modified>
  <cp:category/>
  <cp:version/>
  <cp:contentType/>
  <cp:contentStatus/>
</cp:coreProperties>
</file>