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<sst xmlns="http://schemas.openxmlformats.org/spreadsheetml/2006/main" count="644" uniqueCount="220">
  <si>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</si>
  <si>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</si>
  <si>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</si>
  <si>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</si>
  <si>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</si>
  <si>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</si>
  <si>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</si>
  <si>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</si>
  <si>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</si>
  <si>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</si>
  <si>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</si>
  <si>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</si>
  <si>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</si>
  <si>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</si>
  <si>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</si>
  <si>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</si>
  <si>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</si>
  <si>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</si>
  <si>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</si>
  <si>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</si>
  <si>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</si>
  <si>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</si>
  <si>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</si>
  <si>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</si>
  <si>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</si>
  <si>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</si>
  <si>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</si>
  <si>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</si>
  <si>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</si>
  <si>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</si>
  <si>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</si>
  <si>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</si>
  <si>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</si>
  <si>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</si>
  <si>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</si>
  <si>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</si>
  <si>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</si>
  <si>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>Кредиторская задолженность на 01.07.2007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</si>
  <si>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</si>
  <si>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</si>
  <si>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</si>
  <si>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</si>
  <si>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</si>
  <si>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</si>
  <si>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</si>
  <si>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</si>
  <si>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</si>
  <si>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</si>
  <si>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</si>
  <si>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</si>
  <si>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</si>
  <si>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</si>
  <si>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</si>
  <si>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</si>
  <si>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</si>
  <si>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</si>
  <si>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</si>
  <si>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</si>
  <si>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</si>
  <si>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</si>
  <si>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</si>
  <si>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</si>
  <si>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</si>
  <si>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</si>
  <si>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</si>
  <si>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</si>
  <si>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</si>
  <si>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</si>
  <si>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</si>
  <si>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</si>
  <si>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</si>
  <si>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</si>
  <si>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</si>
  <si>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</si>
  <si>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</si>
  <si>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</si>
  <si>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</si>
  <si>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</si>
  <si>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</si>
  <si>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</si>
  <si>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</si>
  <si>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</si>
  <si>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</si>
  <si>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</si>
  <si>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</si>
  <si>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</si>
  <si>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</si>
  <si>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</si>
  <si>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</si>
  <si>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</si>
  <si>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</si>
  <si>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</si>
  <si>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</si>
  <si>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</si>
  <si>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</si>
  <si>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</si>
  <si>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</si>
  <si>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</si>
  <si>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</si>
  <si>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</si>
  <si>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</si>
  <si>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</si>
  <si>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</si>
  <si>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</si>
  <si>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</si>
  <si>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</si>
  <si>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</si>
  <si>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</si>
  <si>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</si>
  <si>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</si>
  <si>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</si>
  <si>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t>Прогноз поступления налоговых и неналоговых доходов в бюджет поселений на 2007 год</t>
  </si>
  <si>
    <t>Прогноз поступления доходов от предпринимательской и иной приносящей доход деятельности в бюджет поселений на 2007 г.</t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</si>
  <si>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</si>
  <si>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</si>
  <si>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t xml:space="preserve">Плановые показатели объема капитальных расходов бюджета  поселений на 2007 год (ЭК 310) 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</si>
  <si>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</si>
  <si>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 на 2007 год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</si>
  <si>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</si>
  <si>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</si>
  <si>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</si>
  <si>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</si>
  <si>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</si>
  <si>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</si>
  <si>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Плановые показатели объема расходов бюджета  поселений на 2007 год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</si>
  <si>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</si>
  <si>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</si>
  <si>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на 2007 год</t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</si>
  <si>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</si>
  <si>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</si>
  <si>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</si>
  <si>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</si>
  <si>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</si>
  <si>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>Прогноз поступления доходов в бюджет  поселений  на 2007 год</t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</si>
  <si>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</si>
  <si>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</si>
  <si>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Прогноз поступления доходов в бюджет поселений  на 2007 год</t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</si>
  <si>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</si>
  <si>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</si>
  <si>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</si>
  <si>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бюджеты поселений  на 2007 год</t>
  </si>
  <si>
    <t>Прогноз поступления доходов от предпринимательской и иной приносящей доход деятельности в бюджеты поселений  на 2007 год</t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</si>
  <si>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</si>
  <si>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 xml:space="preserve">Плановые показатели объема капитальных расходов бюджета поселений  на 2007 год (ЭК 310) 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</si>
  <si>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</si>
  <si>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</si>
  <si>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</si>
  <si>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</si>
  <si>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</si>
  <si>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</si>
  <si>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2007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</si>
  <si>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</si>
  <si>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>Прогноз поступления субсидий из  бюджета муниципального района в бюджет поселений  на 2007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</si>
  <si>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</si>
  <si>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</si>
  <si>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</si>
  <si>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</si>
  <si>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</si>
  <si>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</si>
  <si>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</si>
  <si>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</si>
  <si>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</si>
  <si>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</si>
  <si>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</si>
  <si>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</si>
  <si>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</si>
  <si>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</si>
  <si>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</si>
  <si>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</si>
  <si>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</si>
  <si>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</si>
  <si>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Прогноз поступления субвенций из бюджета муниципального района  в бюджет поселений на 2007 год</t>
  </si>
  <si>
    <t>Прогноз поступления субвенций из бюджета муниципального района  в бюджет поселений на 2007 год"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</si>
  <si>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</si>
  <si>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</si>
  <si>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</si>
  <si>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</si>
  <si>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</si>
  <si>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</si>
  <si>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</si>
  <si>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</si>
  <si>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</si>
  <si>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</si>
  <si>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</si>
  <si>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</si>
  <si>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</si>
  <si>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</si>
  <si>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</si>
  <si>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</si>
  <si>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</si>
  <si>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</si>
  <si>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</si>
  <si>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</si>
  <si>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</si>
  <si>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</si>
  <si>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</si>
  <si>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</si>
  <si>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</si>
  <si>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</si>
  <si>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</si>
  <si>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</si>
  <si>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</si>
  <si>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</si>
  <si>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</si>
  <si>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</si>
  <si>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</si>
  <si>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</si>
  <si>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</si>
  <si>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</si>
  <si>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</si>
  <si>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</si>
  <si>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</si>
  <si>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</si>
  <si>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</si>
  <si>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</si>
  <si>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Кредиторская задолженность на 01.11.2007</t>
  </si>
  <si>
    <t>Недоимка по местным налогам на 01.12.2007</t>
  </si>
  <si>
    <t xml:space="preserve"> Результаты оценки качества управления финансами и платежеспособности поселений Аликовского района  по состоянию на 01.01.2008 г. </t>
  </si>
  <si>
    <t>Недоимка по местным налогам на 01.01.2008</t>
  </si>
  <si>
    <t>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</si>
</sst>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7"/>
  <sheetViews>
    <sheetView tabSelected="1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0" sqref="K20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217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7" t="s">
        <v>8</v>
      </c>
      <c r="B5" s="187" t="s">
        <v>109</v>
      </c>
      <c r="C5" s="188" t="s">
        <v>185</v>
      </c>
      <c r="D5" s="188" t="s">
        <v>186</v>
      </c>
      <c r="E5" s="188" t="s">
        <v>187</v>
      </c>
      <c r="F5" s="188" t="s">
        <v>188</v>
      </c>
      <c r="G5" s="188" t="s">
        <v>189</v>
      </c>
      <c r="H5" s="188" t="s">
        <v>190</v>
      </c>
      <c r="I5" s="188" t="s">
        <v>191</v>
      </c>
      <c r="J5" s="188" t="s">
        <v>192</v>
      </c>
      <c r="K5" s="188" t="s">
        <v>193</v>
      </c>
      <c r="L5" s="188" t="s">
        <v>194</v>
      </c>
      <c r="M5" s="188" t="s">
        <v>195</v>
      </c>
      <c r="N5" s="188" t="s">
        <v>196</v>
      </c>
      <c r="O5" s="188" t="s">
        <v>197</v>
      </c>
      <c r="P5" s="188" t="s">
        <v>198</v>
      </c>
      <c r="Q5" s="188" t="s">
        <v>199</v>
      </c>
      <c r="R5" s="188" t="s">
        <v>200</v>
      </c>
      <c r="S5" s="189" t="s">
        <v>201</v>
      </c>
    </row>
    <row r="6" spans="1:19" ht="12.75">
      <c r="A6" s="190">
        <v>1</v>
      </c>
      <c r="B6" s="16" t="s">
        <v>203</v>
      </c>
      <c r="C6" s="191">
        <v>0.055</v>
      </c>
      <c r="D6" s="191">
        <v>0</v>
      </c>
      <c r="E6" s="191">
        <v>1.254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17">SUM(C6:R6)</f>
        <v>11.158999999999999</v>
      </c>
    </row>
    <row r="7" spans="1:19" ht="12.75">
      <c r="A7" s="190">
        <v>2</v>
      </c>
      <c r="B7" s="16" t="s">
        <v>202</v>
      </c>
      <c r="C7" s="191">
        <v>0</v>
      </c>
      <c r="D7" s="191">
        <v>0.095</v>
      </c>
      <c r="E7" s="191">
        <v>0.38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1.008</v>
      </c>
      <c r="R7" s="191">
        <v>1</v>
      </c>
      <c r="S7" s="191">
        <f t="shared" si="0"/>
        <v>12.082999999999998</v>
      </c>
    </row>
    <row r="8" spans="1:19" ht="12.75">
      <c r="A8" s="190">
        <v>3</v>
      </c>
      <c r="B8" s="16" t="s">
        <v>204</v>
      </c>
      <c r="C8" s="191">
        <v>0</v>
      </c>
      <c r="D8" s="191">
        <v>0</v>
      </c>
      <c r="E8" s="191">
        <v>0.261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0.84</v>
      </c>
      <c r="R8" s="191">
        <v>1</v>
      </c>
      <c r="S8" s="191">
        <f t="shared" si="0"/>
        <v>11.701</v>
      </c>
    </row>
    <row r="9" spans="1:19" ht="12.75">
      <c r="A9" s="190">
        <v>4</v>
      </c>
      <c r="B9" s="16" t="s">
        <v>205</v>
      </c>
      <c r="C9" s="191">
        <v>0</v>
      </c>
      <c r="D9" s="191">
        <v>0.119</v>
      </c>
      <c r="E9" s="191">
        <v>0.351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1.2</v>
      </c>
      <c r="R9" s="191">
        <v>1</v>
      </c>
      <c r="S9" s="191">
        <f t="shared" si="0"/>
        <v>12.27</v>
      </c>
    </row>
    <row r="10" spans="1:19" ht="12.75">
      <c r="A10" s="190">
        <v>5</v>
      </c>
      <c r="B10" s="16" t="s">
        <v>206</v>
      </c>
      <c r="C10" s="191">
        <v>0</v>
      </c>
      <c r="D10" s="191">
        <v>0</v>
      </c>
      <c r="E10" s="191">
        <v>0.345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1.2</v>
      </c>
      <c r="R10" s="191">
        <v>1</v>
      </c>
      <c r="S10" s="191">
        <f t="shared" si="0"/>
        <v>12.145</v>
      </c>
    </row>
    <row r="11" spans="1:19" ht="12.75">
      <c r="A11" s="190">
        <v>6</v>
      </c>
      <c r="B11" s="16" t="s">
        <v>207</v>
      </c>
      <c r="C11" s="191">
        <v>0</v>
      </c>
      <c r="D11" s="191">
        <v>0.055</v>
      </c>
      <c r="E11" s="191">
        <v>0.464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12.318999999999999</v>
      </c>
    </row>
    <row r="12" spans="1:19" ht="12.75">
      <c r="A12" s="190">
        <v>7</v>
      </c>
      <c r="B12" s="16" t="s">
        <v>208</v>
      </c>
      <c r="C12" s="191">
        <v>0</v>
      </c>
      <c r="D12" s="191">
        <v>0</v>
      </c>
      <c r="E12" s="191">
        <v>0.192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11.991999999999999</v>
      </c>
    </row>
    <row r="13" spans="1:19" ht="12.75">
      <c r="A13" s="190">
        <v>8</v>
      </c>
      <c r="B13" s="16" t="s">
        <v>210</v>
      </c>
      <c r="C13" s="191">
        <v>0</v>
      </c>
      <c r="D13" s="191">
        <v>0</v>
      </c>
      <c r="E13" s="191">
        <v>0.29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1.176</v>
      </c>
      <c r="R13" s="191">
        <v>1</v>
      </c>
      <c r="S13" s="191">
        <f t="shared" si="0"/>
        <v>12.066</v>
      </c>
    </row>
    <row r="14" spans="1:19" ht="12.75">
      <c r="A14" s="190">
        <v>9</v>
      </c>
      <c r="B14" s="16" t="s">
        <v>209</v>
      </c>
      <c r="C14" s="191">
        <v>0</v>
      </c>
      <c r="D14" s="191">
        <v>0</v>
      </c>
      <c r="E14" s="191">
        <v>0.282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</v>
      </c>
      <c r="N14" s="191">
        <v>0.75</v>
      </c>
      <c r="O14" s="191">
        <v>0.75</v>
      </c>
      <c r="P14" s="191">
        <v>0.75</v>
      </c>
      <c r="Q14" s="191">
        <v>0.912</v>
      </c>
      <c r="R14" s="191">
        <v>1</v>
      </c>
      <c r="S14" s="191">
        <f t="shared" si="0"/>
        <v>11.044</v>
      </c>
    </row>
    <row r="15" spans="1:19" ht="12.75">
      <c r="A15" s="190">
        <v>10</v>
      </c>
      <c r="B15" s="16" t="s">
        <v>211</v>
      </c>
      <c r="C15" s="191">
        <v>0</v>
      </c>
      <c r="D15" s="191">
        <v>0</v>
      </c>
      <c r="E15" s="191">
        <v>0.458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</v>
      </c>
      <c r="N15" s="191">
        <v>0.75</v>
      </c>
      <c r="O15" s="191">
        <v>0.75</v>
      </c>
      <c r="P15" s="191">
        <v>0.75</v>
      </c>
      <c r="Q15" s="191">
        <v>0.864</v>
      </c>
      <c r="R15" s="191">
        <v>1</v>
      </c>
      <c r="S15" s="191">
        <f t="shared" si="0"/>
        <v>11.172</v>
      </c>
    </row>
    <row r="16" spans="1:19" ht="12.75">
      <c r="A16" s="190">
        <v>11</v>
      </c>
      <c r="B16" s="16" t="s">
        <v>212</v>
      </c>
      <c r="C16" s="191">
        <v>0</v>
      </c>
      <c r="D16" s="191">
        <v>0</v>
      </c>
      <c r="E16" s="191">
        <v>0.389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1.08</v>
      </c>
      <c r="R16" s="191">
        <v>1</v>
      </c>
      <c r="S16" s="191">
        <f t="shared" si="0"/>
        <v>12.069</v>
      </c>
    </row>
    <row r="17" spans="1:19" ht="12.75">
      <c r="A17" s="190">
        <v>12</v>
      </c>
      <c r="B17" s="214" t="s">
        <v>213</v>
      </c>
      <c r="C17" s="191">
        <v>0</v>
      </c>
      <c r="D17" s="191">
        <v>0.052</v>
      </c>
      <c r="E17" s="191">
        <v>0.564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1.2</v>
      </c>
      <c r="R17" s="191">
        <v>1</v>
      </c>
      <c r="S17" s="191">
        <f t="shared" si="0"/>
        <v>12.416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F6">
      <selection activeCell="K8" sqref="K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4" t="s">
        <v>8</v>
      </c>
      <c r="B3" s="202" t="s">
        <v>109</v>
      </c>
      <c r="C3" s="28" t="s">
        <v>138</v>
      </c>
      <c r="D3" s="36" t="s">
        <v>136</v>
      </c>
      <c r="E3" s="36" t="s">
        <v>171</v>
      </c>
      <c r="F3" s="36" t="s">
        <v>152</v>
      </c>
      <c r="G3" s="99" t="s">
        <v>154</v>
      </c>
      <c r="H3" s="5" t="s">
        <v>29</v>
      </c>
      <c r="I3" s="196" t="s">
        <v>9</v>
      </c>
      <c r="J3" s="196" t="s">
        <v>10</v>
      </c>
      <c r="K3" s="5" t="s">
        <v>11</v>
      </c>
    </row>
    <row r="4" spans="1:11" s="10" customFormat="1" ht="37.5" customHeight="1">
      <c r="A4" s="204"/>
      <c r="B4" s="202"/>
      <c r="C4" s="8" t="s">
        <v>27</v>
      </c>
      <c r="D4" s="8" t="s">
        <v>31</v>
      </c>
      <c r="E4" s="8" t="s">
        <v>31</v>
      </c>
      <c r="F4" s="8" t="s">
        <v>31</v>
      </c>
      <c r="G4" s="8" t="s">
        <v>28</v>
      </c>
      <c r="H4" s="8" t="s">
        <v>69</v>
      </c>
      <c r="I4" s="197"/>
      <c r="J4" s="197"/>
      <c r="K4" s="8" t="s">
        <v>30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203</v>
      </c>
      <c r="C6" s="12">
        <v>0</v>
      </c>
      <c r="D6" s="54">
        <v>3911.9</v>
      </c>
      <c r="E6" s="33">
        <v>704.7</v>
      </c>
      <c r="F6" s="54">
        <v>0</v>
      </c>
      <c r="G6" s="13">
        <f>D6-E6-F6</f>
        <v>3207.2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202</v>
      </c>
      <c r="C7" s="12">
        <v>0</v>
      </c>
      <c r="D7" s="54">
        <v>1434.5</v>
      </c>
      <c r="E7" s="33">
        <v>293.5</v>
      </c>
      <c r="F7" s="54">
        <v>0</v>
      </c>
      <c r="G7" s="13">
        <f aca="true" t="shared" si="2" ref="G7:G29">D7-E7-F7</f>
        <v>1141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204</v>
      </c>
      <c r="C8" s="12">
        <v>0</v>
      </c>
      <c r="D8" s="54">
        <v>3138.4</v>
      </c>
      <c r="E8" s="33">
        <v>717.9</v>
      </c>
      <c r="F8" s="54">
        <v>0</v>
      </c>
      <c r="G8" s="13">
        <f t="shared" si="2"/>
        <v>2420.5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205</v>
      </c>
      <c r="C9" s="12">
        <v>0</v>
      </c>
      <c r="D9" s="54">
        <v>1052.1</v>
      </c>
      <c r="E9" s="33">
        <v>142.9</v>
      </c>
      <c r="F9" s="54">
        <v>0</v>
      </c>
      <c r="G9" s="13">
        <f t="shared" si="2"/>
        <v>909.1999999999999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206</v>
      </c>
      <c r="C10" s="12">
        <v>0</v>
      </c>
      <c r="D10" s="54">
        <v>1103.9</v>
      </c>
      <c r="E10" s="33">
        <v>170.1</v>
      </c>
      <c r="F10" s="54">
        <v>0</v>
      </c>
      <c r="G10" s="13">
        <f t="shared" si="2"/>
        <v>933.8000000000001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207</v>
      </c>
      <c r="C11" s="12">
        <v>0</v>
      </c>
      <c r="D11" s="54">
        <v>1360.2</v>
      </c>
      <c r="E11" s="33">
        <v>305.7</v>
      </c>
      <c r="F11" s="54">
        <v>0</v>
      </c>
      <c r="G11" s="13">
        <f t="shared" si="2"/>
        <v>1054.5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208</v>
      </c>
      <c r="C12" s="12">
        <v>0</v>
      </c>
      <c r="D12" s="54">
        <v>1544.9</v>
      </c>
      <c r="E12" s="33">
        <v>308.2</v>
      </c>
      <c r="F12" s="54">
        <v>0</v>
      </c>
      <c r="G12" s="13">
        <f t="shared" si="2"/>
        <v>1236.7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210</v>
      </c>
      <c r="C13" s="12">
        <v>0</v>
      </c>
      <c r="D13" s="54">
        <v>2805.3</v>
      </c>
      <c r="E13" s="33">
        <v>551.6</v>
      </c>
      <c r="F13" s="54">
        <v>0</v>
      </c>
      <c r="G13" s="13">
        <f t="shared" si="2"/>
        <v>2253.7000000000003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209</v>
      </c>
      <c r="C14" s="12">
        <v>0</v>
      </c>
      <c r="D14" s="54">
        <v>1066.6</v>
      </c>
      <c r="E14" s="33">
        <v>199.9</v>
      </c>
      <c r="F14" s="54">
        <v>0</v>
      </c>
      <c r="G14" s="13">
        <f t="shared" si="2"/>
        <v>866.6999999999999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211</v>
      </c>
      <c r="C15" s="12">
        <v>0</v>
      </c>
      <c r="D15" s="54">
        <v>2221.6</v>
      </c>
      <c r="E15" s="33">
        <v>363.5</v>
      </c>
      <c r="F15" s="54">
        <v>0</v>
      </c>
      <c r="G15" s="13">
        <f t="shared" si="2"/>
        <v>1858.1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212</v>
      </c>
      <c r="C16" s="12">
        <v>0</v>
      </c>
      <c r="D16" s="54">
        <v>2828.8</v>
      </c>
      <c r="E16" s="33">
        <v>755.9</v>
      </c>
      <c r="F16" s="54">
        <v>0</v>
      </c>
      <c r="G16" s="13">
        <f t="shared" si="2"/>
        <v>2072.9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213</v>
      </c>
      <c r="C17" s="12">
        <v>0</v>
      </c>
      <c r="D17" s="54">
        <v>2326.1</v>
      </c>
      <c r="E17" s="33">
        <v>457.6</v>
      </c>
      <c r="F17" s="54">
        <v>0</v>
      </c>
      <c r="G17" s="13">
        <f t="shared" si="2"/>
        <v>1868.5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2" t="s">
        <v>46</v>
      </c>
      <c r="B30" s="203"/>
      <c r="C30" s="19">
        <f>SUM(C6:C29)</f>
        <v>0</v>
      </c>
      <c r="D30" s="19">
        <f>SUM(D6:D29)</f>
        <v>24794.299999999996</v>
      </c>
      <c r="E30" s="56">
        <f>SUM(E6:E29)</f>
        <v>4971.5</v>
      </c>
      <c r="F30" s="19">
        <f>SUM(F6:F29)</f>
        <v>0</v>
      </c>
      <c r="G30" s="52">
        <f>SUM(G6:G29)</f>
        <v>19822.800000000003</v>
      </c>
      <c r="H30" s="58" t="s">
        <v>13</v>
      </c>
      <c r="I30" s="59" t="s">
        <v>13</v>
      </c>
      <c r="J30" s="20">
        <v>0.75</v>
      </c>
      <c r="K30" s="60" t="s">
        <v>13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6">
      <selection activeCell="I30" sqref="I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174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4" t="s">
        <v>14</v>
      </c>
      <c r="B3" s="202" t="s">
        <v>109</v>
      </c>
      <c r="C3" s="28" t="s">
        <v>139</v>
      </c>
      <c r="D3" s="36" t="s">
        <v>140</v>
      </c>
      <c r="E3" s="36" t="s">
        <v>141</v>
      </c>
      <c r="F3" s="29" t="s">
        <v>142</v>
      </c>
      <c r="G3" s="5" t="s">
        <v>29</v>
      </c>
      <c r="H3" s="196" t="s">
        <v>9</v>
      </c>
      <c r="I3" s="196" t="s">
        <v>10</v>
      </c>
      <c r="J3" s="6" t="s">
        <v>11</v>
      </c>
    </row>
    <row r="4" spans="1:10" s="10" customFormat="1" ht="42.75" customHeight="1">
      <c r="A4" s="204"/>
      <c r="B4" s="202"/>
      <c r="C4" s="8" t="s">
        <v>27</v>
      </c>
      <c r="D4" s="8" t="s">
        <v>31</v>
      </c>
      <c r="E4" s="8" t="s">
        <v>12</v>
      </c>
      <c r="F4" s="8" t="s">
        <v>32</v>
      </c>
      <c r="G4" s="8" t="s">
        <v>33</v>
      </c>
      <c r="H4" s="197"/>
      <c r="I4" s="197"/>
      <c r="J4" s="9" t="s">
        <v>34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203</v>
      </c>
      <c r="C6" s="12">
        <v>0</v>
      </c>
      <c r="D6" s="61">
        <v>1861.4</v>
      </c>
      <c r="E6" s="185">
        <v>113.5</v>
      </c>
      <c r="F6" s="13">
        <f>D6+E6</f>
        <v>1974.9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202</v>
      </c>
      <c r="C7" s="12">
        <v>0</v>
      </c>
      <c r="D7" s="61">
        <v>150.3</v>
      </c>
      <c r="E7" s="33">
        <v>3.3</v>
      </c>
      <c r="F7" s="13">
        <f aca="true" t="shared" si="1" ref="F7:F29">D7+E7</f>
        <v>153.60000000000002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204</v>
      </c>
      <c r="C8" s="12">
        <v>0</v>
      </c>
      <c r="D8" s="61">
        <v>327.6</v>
      </c>
      <c r="E8" s="33">
        <v>61</v>
      </c>
      <c r="F8" s="13">
        <f t="shared" si="1"/>
        <v>388.6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205</v>
      </c>
      <c r="C9" s="12">
        <v>0</v>
      </c>
      <c r="D9" s="61">
        <v>95.5</v>
      </c>
      <c r="E9" s="33">
        <v>3</v>
      </c>
      <c r="F9" s="13">
        <f t="shared" si="1"/>
        <v>98.5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206</v>
      </c>
      <c r="C10" s="12">
        <v>0</v>
      </c>
      <c r="D10" s="61">
        <v>101.6</v>
      </c>
      <c r="E10" s="33">
        <v>11</v>
      </c>
      <c r="F10" s="13">
        <f t="shared" si="1"/>
        <v>112.6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207</v>
      </c>
      <c r="C11" s="12">
        <v>0</v>
      </c>
      <c r="D11" s="61">
        <v>154.6</v>
      </c>
      <c r="E11" s="33">
        <v>18.3</v>
      </c>
      <c r="F11" s="13">
        <f t="shared" si="1"/>
        <v>172.9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208</v>
      </c>
      <c r="C12" s="12">
        <v>0</v>
      </c>
      <c r="D12" s="61">
        <v>109.2</v>
      </c>
      <c r="E12" s="33">
        <v>3.8</v>
      </c>
      <c r="F12" s="13">
        <f t="shared" si="1"/>
        <v>113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210</v>
      </c>
      <c r="C13" s="12">
        <v>0</v>
      </c>
      <c r="D13" s="61">
        <v>165.9</v>
      </c>
      <c r="E13" s="33">
        <v>10.8</v>
      </c>
      <c r="F13" s="13">
        <f t="shared" si="1"/>
        <v>176.70000000000002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209</v>
      </c>
      <c r="C14" s="12">
        <v>0</v>
      </c>
      <c r="D14" s="61">
        <v>104</v>
      </c>
      <c r="E14" s="33">
        <v>4</v>
      </c>
      <c r="F14" s="13">
        <f t="shared" si="1"/>
        <v>108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211</v>
      </c>
      <c r="C15" s="12">
        <v>0</v>
      </c>
      <c r="D15" s="61">
        <v>319.8</v>
      </c>
      <c r="E15" s="33">
        <v>47.7</v>
      </c>
      <c r="F15" s="13">
        <f t="shared" si="1"/>
        <v>367.5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212</v>
      </c>
      <c r="C16" s="12">
        <v>0</v>
      </c>
      <c r="D16" s="61">
        <v>232.1</v>
      </c>
      <c r="E16" s="33">
        <v>44.7</v>
      </c>
      <c r="F16" s="13">
        <f t="shared" si="1"/>
        <v>276.8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213</v>
      </c>
      <c r="C17" s="12">
        <v>0</v>
      </c>
      <c r="D17" s="61">
        <v>265.4</v>
      </c>
      <c r="E17" s="33">
        <v>49.9</v>
      </c>
      <c r="F17" s="13">
        <f t="shared" si="1"/>
        <v>315.29999999999995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2" t="s">
        <v>46</v>
      </c>
      <c r="B30" s="203"/>
      <c r="C30" s="19">
        <f>SUM(C6:C29)</f>
        <v>0</v>
      </c>
      <c r="D30" s="19">
        <f>SUM(D6:D29)</f>
        <v>3887.4</v>
      </c>
      <c r="E30" s="19">
        <f>SUM(E6:E29)</f>
        <v>371</v>
      </c>
      <c r="F30" s="19">
        <f>SUM(F6:F29)</f>
        <v>4258.4</v>
      </c>
      <c r="G30" s="58" t="s">
        <v>13</v>
      </c>
      <c r="H30" s="59" t="s">
        <v>13</v>
      </c>
      <c r="I30" s="20">
        <v>0.5</v>
      </c>
      <c r="J30" s="60" t="s">
        <v>13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O6">
      <selection activeCell="S15" sqref="S1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175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4" t="s">
        <v>14</v>
      </c>
      <c r="B4" s="202" t="s">
        <v>109</v>
      </c>
      <c r="C4" s="5" t="s">
        <v>35</v>
      </c>
      <c r="D4" s="5" t="s">
        <v>215</v>
      </c>
      <c r="E4" s="36" t="s">
        <v>38</v>
      </c>
      <c r="F4" s="36" t="s">
        <v>127</v>
      </c>
      <c r="G4" s="36" t="s">
        <v>155</v>
      </c>
      <c r="H4" s="83" t="s">
        <v>156</v>
      </c>
      <c r="I4" s="36" t="s">
        <v>143</v>
      </c>
      <c r="J4" s="36" t="s">
        <v>157</v>
      </c>
      <c r="K4" s="5" t="s">
        <v>158</v>
      </c>
      <c r="L4" s="6" t="s">
        <v>159</v>
      </c>
      <c r="M4" s="36" t="s">
        <v>136</v>
      </c>
      <c r="N4" s="36" t="s">
        <v>176</v>
      </c>
      <c r="O4" s="36" t="s">
        <v>177</v>
      </c>
      <c r="P4" s="29" t="s">
        <v>178</v>
      </c>
      <c r="Q4" s="5" t="s">
        <v>67</v>
      </c>
      <c r="R4" s="196" t="s">
        <v>9</v>
      </c>
      <c r="S4" s="196" t="s">
        <v>15</v>
      </c>
      <c r="T4" s="6" t="s">
        <v>11</v>
      </c>
    </row>
    <row r="5" spans="1:20" s="10" customFormat="1" ht="45.75" customHeight="1">
      <c r="A5" s="204"/>
      <c r="B5" s="202"/>
      <c r="C5" s="5" t="s">
        <v>36</v>
      </c>
      <c r="D5" s="5" t="s">
        <v>36</v>
      </c>
      <c r="E5" s="8" t="s">
        <v>39</v>
      </c>
      <c r="F5" s="8" t="s">
        <v>31</v>
      </c>
      <c r="G5" s="8" t="s">
        <v>184</v>
      </c>
      <c r="H5" s="84" t="s">
        <v>62</v>
      </c>
      <c r="I5" s="8" t="s">
        <v>31</v>
      </c>
      <c r="J5" s="8" t="s">
        <v>183</v>
      </c>
      <c r="K5" s="8" t="s">
        <v>64</v>
      </c>
      <c r="L5" s="8" t="s">
        <v>65</v>
      </c>
      <c r="M5" s="8" t="s">
        <v>31</v>
      </c>
      <c r="N5" s="8" t="s">
        <v>31</v>
      </c>
      <c r="O5" s="8" t="s">
        <v>31</v>
      </c>
      <c r="P5" s="8" t="s">
        <v>66</v>
      </c>
      <c r="Q5" s="8" t="s">
        <v>68</v>
      </c>
      <c r="R5" s="197"/>
      <c r="S5" s="197"/>
      <c r="T5" s="9" t="s">
        <v>42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63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6" t="s">
        <v>203</v>
      </c>
      <c r="C7" s="61">
        <v>0</v>
      </c>
      <c r="D7" s="61">
        <v>0</v>
      </c>
      <c r="E7" s="33">
        <f>D7-C7</f>
        <v>0</v>
      </c>
      <c r="F7" s="33">
        <v>4096.6</v>
      </c>
      <c r="G7" s="33">
        <v>704.7</v>
      </c>
      <c r="H7" s="85">
        <f>F7-G7</f>
        <v>3391.9000000000005</v>
      </c>
      <c r="I7" s="48">
        <v>108.4</v>
      </c>
      <c r="J7" s="48">
        <v>0</v>
      </c>
      <c r="K7" s="33">
        <f>I7-J7</f>
        <v>108.4</v>
      </c>
      <c r="L7" s="12">
        <f>H7-K7</f>
        <v>3283.5000000000005</v>
      </c>
      <c r="M7" s="54">
        <v>3911.9</v>
      </c>
      <c r="N7" s="33">
        <v>704.7</v>
      </c>
      <c r="O7" s="54">
        <v>0</v>
      </c>
      <c r="P7" s="13">
        <f>M7-N7-O7</f>
        <v>3207.2</v>
      </c>
      <c r="Q7" s="17">
        <f>L7/P7*100</f>
        <v>102.3790222000499</v>
      </c>
      <c r="R7" s="1">
        <v>0</v>
      </c>
      <c r="S7" s="14">
        <v>0.75</v>
      </c>
      <c r="T7" s="14">
        <f aca="true" t="shared" si="0" ref="T7:T30">R7*S7</f>
        <v>0</v>
      </c>
    </row>
    <row r="8" spans="1:20" ht="11.25">
      <c r="A8" s="11">
        <v>2</v>
      </c>
      <c r="B8" s="16" t="s">
        <v>202</v>
      </c>
      <c r="C8" s="61">
        <v>0</v>
      </c>
      <c r="D8" s="61">
        <v>0</v>
      </c>
      <c r="E8" s="33">
        <f aca="true" t="shared" si="1" ref="E8:E30">D8-C8</f>
        <v>0</v>
      </c>
      <c r="F8" s="33">
        <v>1443.8</v>
      </c>
      <c r="G8" s="33">
        <v>293.5</v>
      </c>
      <c r="H8" s="85">
        <f aca="true" t="shared" si="2" ref="H8:H30">F8-G8</f>
        <v>1150.3</v>
      </c>
      <c r="I8" s="48">
        <v>79.3</v>
      </c>
      <c r="J8" s="48">
        <v>0</v>
      </c>
      <c r="K8" s="33">
        <f aca="true" t="shared" si="3" ref="K8:K30">I8-J8</f>
        <v>79.3</v>
      </c>
      <c r="L8" s="12">
        <f aca="true" t="shared" si="4" ref="L8:L31">H8-K8</f>
        <v>1071</v>
      </c>
      <c r="M8" s="54">
        <v>1434.5</v>
      </c>
      <c r="N8" s="33">
        <v>293.5</v>
      </c>
      <c r="O8" s="54">
        <v>0</v>
      </c>
      <c r="P8" s="13">
        <f aca="true" t="shared" si="5" ref="P8:P30">M8-N8-O8</f>
        <v>1141</v>
      </c>
      <c r="Q8" s="17">
        <f aca="true" t="shared" si="6" ref="Q8:Q30">L8/P8*100</f>
        <v>93.86503067484662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16" t="s">
        <v>204</v>
      </c>
      <c r="C9" s="61">
        <v>0</v>
      </c>
      <c r="D9" s="61">
        <v>0</v>
      </c>
      <c r="E9" s="33">
        <f t="shared" si="1"/>
        <v>0</v>
      </c>
      <c r="F9" s="33">
        <v>3175.3</v>
      </c>
      <c r="G9" s="33">
        <v>717.9</v>
      </c>
      <c r="H9" s="85">
        <f t="shared" si="2"/>
        <v>2457.4</v>
      </c>
      <c r="I9" s="48">
        <v>314.5</v>
      </c>
      <c r="J9" s="48">
        <v>263.1</v>
      </c>
      <c r="K9" s="33">
        <f t="shared" si="3"/>
        <v>51.39999999999998</v>
      </c>
      <c r="L9" s="12">
        <f t="shared" si="4"/>
        <v>2406</v>
      </c>
      <c r="M9" s="54">
        <v>3138.4</v>
      </c>
      <c r="N9" s="33">
        <v>717.9</v>
      </c>
      <c r="O9" s="54">
        <v>0</v>
      </c>
      <c r="P9" s="13">
        <f t="shared" si="5"/>
        <v>2420.5</v>
      </c>
      <c r="Q9" s="17">
        <f t="shared" si="6"/>
        <v>99.40095021689733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16" t="s">
        <v>205</v>
      </c>
      <c r="C10" s="61">
        <v>0</v>
      </c>
      <c r="D10" s="61">
        <v>0</v>
      </c>
      <c r="E10" s="33">
        <f t="shared" si="1"/>
        <v>0</v>
      </c>
      <c r="F10" s="33">
        <v>1052.2</v>
      </c>
      <c r="G10" s="33">
        <v>142.9</v>
      </c>
      <c r="H10" s="85">
        <f t="shared" si="2"/>
        <v>909.3000000000001</v>
      </c>
      <c r="I10" s="48">
        <v>67</v>
      </c>
      <c r="J10" s="48">
        <v>0</v>
      </c>
      <c r="K10" s="33">
        <f t="shared" si="3"/>
        <v>67</v>
      </c>
      <c r="L10" s="12">
        <f t="shared" si="4"/>
        <v>842.3000000000001</v>
      </c>
      <c r="M10" s="54">
        <v>1052.1</v>
      </c>
      <c r="N10" s="33">
        <v>142.9</v>
      </c>
      <c r="O10" s="54">
        <v>0</v>
      </c>
      <c r="P10" s="13">
        <f t="shared" si="5"/>
        <v>909.1999999999999</v>
      </c>
      <c r="Q10" s="17">
        <f t="shared" si="6"/>
        <v>92.64188297404313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16" t="s">
        <v>206</v>
      </c>
      <c r="C11" s="61">
        <v>0</v>
      </c>
      <c r="D11" s="61">
        <v>0</v>
      </c>
      <c r="E11" s="33">
        <f t="shared" si="1"/>
        <v>0</v>
      </c>
      <c r="F11" s="33">
        <v>1104</v>
      </c>
      <c r="G11" s="33">
        <v>170.1</v>
      </c>
      <c r="H11" s="85">
        <f t="shared" si="2"/>
        <v>933.9</v>
      </c>
      <c r="I11" s="48">
        <v>13.1</v>
      </c>
      <c r="J11" s="48">
        <v>0</v>
      </c>
      <c r="K11" s="33">
        <f t="shared" si="3"/>
        <v>13.1</v>
      </c>
      <c r="L11" s="12">
        <f t="shared" si="4"/>
        <v>920.8</v>
      </c>
      <c r="M11" s="54">
        <v>1103.9</v>
      </c>
      <c r="N11" s="33">
        <v>170.1</v>
      </c>
      <c r="O11" s="54">
        <v>0</v>
      </c>
      <c r="P11" s="13">
        <f t="shared" si="5"/>
        <v>933.8000000000001</v>
      </c>
      <c r="Q11" s="17">
        <f t="shared" si="6"/>
        <v>98.607838937674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16" t="s">
        <v>207</v>
      </c>
      <c r="C12" s="61">
        <v>0</v>
      </c>
      <c r="D12" s="61">
        <v>0</v>
      </c>
      <c r="E12" s="33">
        <f t="shared" si="1"/>
        <v>0</v>
      </c>
      <c r="F12" s="33">
        <v>1360.6</v>
      </c>
      <c r="G12" s="33">
        <v>305.7</v>
      </c>
      <c r="H12" s="85">
        <f t="shared" si="2"/>
        <v>1054.8999999999999</v>
      </c>
      <c r="I12" s="48">
        <v>64.3</v>
      </c>
      <c r="J12" s="48">
        <v>0</v>
      </c>
      <c r="K12" s="33">
        <f t="shared" si="3"/>
        <v>64.3</v>
      </c>
      <c r="L12" s="12">
        <f t="shared" si="4"/>
        <v>990.5999999999999</v>
      </c>
      <c r="M12" s="54">
        <v>1360.2</v>
      </c>
      <c r="N12" s="33">
        <v>305.7</v>
      </c>
      <c r="O12" s="54">
        <v>0</v>
      </c>
      <c r="P12" s="13">
        <f t="shared" si="5"/>
        <v>1054.5</v>
      </c>
      <c r="Q12" s="17">
        <f t="shared" si="6"/>
        <v>93.9402560455192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16" t="s">
        <v>208</v>
      </c>
      <c r="C13" s="61">
        <v>0</v>
      </c>
      <c r="D13" s="61">
        <v>0</v>
      </c>
      <c r="E13" s="33">
        <f t="shared" si="1"/>
        <v>0</v>
      </c>
      <c r="F13" s="33">
        <v>1545</v>
      </c>
      <c r="G13" s="33">
        <v>308.2</v>
      </c>
      <c r="H13" s="85">
        <f t="shared" si="2"/>
        <v>1236.8</v>
      </c>
      <c r="I13" s="48">
        <v>59.9</v>
      </c>
      <c r="J13" s="48">
        <v>21.9</v>
      </c>
      <c r="K13" s="33">
        <f t="shared" si="3"/>
        <v>38</v>
      </c>
      <c r="L13" s="12">
        <f t="shared" si="4"/>
        <v>1198.8</v>
      </c>
      <c r="M13" s="54">
        <v>1544.9</v>
      </c>
      <c r="N13" s="33">
        <v>308.2</v>
      </c>
      <c r="O13" s="54">
        <v>0</v>
      </c>
      <c r="P13" s="13">
        <f t="shared" si="5"/>
        <v>1236.7</v>
      </c>
      <c r="Q13" s="17">
        <f t="shared" si="6"/>
        <v>96.93539257701947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16" t="s">
        <v>210</v>
      </c>
      <c r="C14" s="61">
        <v>0</v>
      </c>
      <c r="D14" s="61">
        <v>0</v>
      </c>
      <c r="E14" s="33">
        <f t="shared" si="1"/>
        <v>0</v>
      </c>
      <c r="F14" s="33">
        <v>2807.9</v>
      </c>
      <c r="G14" s="33">
        <v>551.6</v>
      </c>
      <c r="H14" s="85">
        <f t="shared" si="2"/>
        <v>2256.3</v>
      </c>
      <c r="I14" s="48">
        <v>79</v>
      </c>
      <c r="J14" s="48">
        <v>10.8</v>
      </c>
      <c r="K14" s="33">
        <f t="shared" si="3"/>
        <v>68.2</v>
      </c>
      <c r="L14" s="12">
        <f t="shared" si="4"/>
        <v>2188.1000000000004</v>
      </c>
      <c r="M14" s="54">
        <v>2805.3</v>
      </c>
      <c r="N14" s="33">
        <v>551.6</v>
      </c>
      <c r="O14" s="54">
        <v>0</v>
      </c>
      <c r="P14" s="13">
        <f t="shared" si="5"/>
        <v>2253.7000000000003</v>
      </c>
      <c r="Q14" s="17">
        <f t="shared" si="6"/>
        <v>97.08923104228603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16" t="s">
        <v>209</v>
      </c>
      <c r="C15" s="61">
        <v>0</v>
      </c>
      <c r="D15" s="61">
        <v>0</v>
      </c>
      <c r="E15" s="33">
        <f t="shared" si="1"/>
        <v>0</v>
      </c>
      <c r="F15" s="33">
        <v>1076.8</v>
      </c>
      <c r="G15" s="33">
        <v>199.9</v>
      </c>
      <c r="H15" s="85">
        <f t="shared" si="2"/>
        <v>876.9</v>
      </c>
      <c r="I15" s="48">
        <v>5.6</v>
      </c>
      <c r="J15" s="48">
        <v>0</v>
      </c>
      <c r="K15" s="33">
        <f t="shared" si="3"/>
        <v>5.6</v>
      </c>
      <c r="L15" s="12">
        <f t="shared" si="4"/>
        <v>871.3</v>
      </c>
      <c r="M15" s="54">
        <v>1066.6</v>
      </c>
      <c r="N15" s="33">
        <v>199.9</v>
      </c>
      <c r="O15" s="54">
        <v>0</v>
      </c>
      <c r="P15" s="13">
        <f t="shared" si="5"/>
        <v>866.6999999999999</v>
      </c>
      <c r="Q15" s="17">
        <f t="shared" si="6"/>
        <v>100.53074881735317</v>
      </c>
      <c r="R15" s="1">
        <v>0</v>
      </c>
      <c r="S15" s="14">
        <v>0.75</v>
      </c>
      <c r="T15" s="14">
        <f t="shared" si="0"/>
        <v>0</v>
      </c>
    </row>
    <row r="16" spans="1:20" ht="11.25">
      <c r="A16" s="11">
        <v>10</v>
      </c>
      <c r="B16" s="16" t="s">
        <v>211</v>
      </c>
      <c r="C16" s="61">
        <v>0</v>
      </c>
      <c r="D16" s="61">
        <v>0</v>
      </c>
      <c r="E16" s="33">
        <f t="shared" si="1"/>
        <v>0</v>
      </c>
      <c r="F16" s="33">
        <v>2248.2</v>
      </c>
      <c r="G16" s="33">
        <v>363.5</v>
      </c>
      <c r="H16" s="85">
        <f t="shared" si="2"/>
        <v>1884.6999999999998</v>
      </c>
      <c r="I16" s="48">
        <v>43</v>
      </c>
      <c r="J16" s="48">
        <v>21.9</v>
      </c>
      <c r="K16" s="33">
        <f t="shared" si="3"/>
        <v>21.1</v>
      </c>
      <c r="L16" s="12">
        <f t="shared" si="4"/>
        <v>1863.6</v>
      </c>
      <c r="M16" s="54">
        <v>2221.6</v>
      </c>
      <c r="N16" s="33">
        <v>363.5</v>
      </c>
      <c r="O16" s="54">
        <v>0</v>
      </c>
      <c r="P16" s="13">
        <f t="shared" si="5"/>
        <v>1858.1</v>
      </c>
      <c r="Q16" s="17">
        <f t="shared" si="6"/>
        <v>100.296001291642</v>
      </c>
      <c r="R16" s="1">
        <v>0</v>
      </c>
      <c r="S16" s="14">
        <v>0.75</v>
      </c>
      <c r="T16" s="14">
        <f t="shared" si="0"/>
        <v>0</v>
      </c>
    </row>
    <row r="17" spans="1:20" ht="11.25">
      <c r="A17" s="11">
        <v>11</v>
      </c>
      <c r="B17" s="16" t="s">
        <v>212</v>
      </c>
      <c r="C17" s="61">
        <v>0</v>
      </c>
      <c r="D17" s="61">
        <v>0</v>
      </c>
      <c r="E17" s="33">
        <f t="shared" si="1"/>
        <v>0</v>
      </c>
      <c r="F17" s="33">
        <v>2839.9</v>
      </c>
      <c r="G17" s="33">
        <v>755.9</v>
      </c>
      <c r="H17" s="85">
        <f t="shared" si="2"/>
        <v>2084</v>
      </c>
      <c r="I17" s="48">
        <v>114.6</v>
      </c>
      <c r="J17" s="48">
        <v>21.8</v>
      </c>
      <c r="K17" s="33">
        <f t="shared" si="3"/>
        <v>92.8</v>
      </c>
      <c r="L17" s="12">
        <f t="shared" si="4"/>
        <v>1991.2</v>
      </c>
      <c r="M17" s="54">
        <v>2828.8</v>
      </c>
      <c r="N17" s="33">
        <v>755.9</v>
      </c>
      <c r="O17" s="54">
        <v>0</v>
      </c>
      <c r="P17" s="13">
        <f t="shared" si="5"/>
        <v>2072.9</v>
      </c>
      <c r="Q17" s="17">
        <f t="shared" si="6"/>
        <v>96.05866177818515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16" t="s">
        <v>213</v>
      </c>
      <c r="C18" s="61">
        <v>0</v>
      </c>
      <c r="D18" s="61">
        <v>0</v>
      </c>
      <c r="E18" s="33">
        <f t="shared" si="1"/>
        <v>0</v>
      </c>
      <c r="F18" s="33">
        <v>2326.1</v>
      </c>
      <c r="G18" s="33">
        <v>457.6</v>
      </c>
      <c r="H18" s="85">
        <f t="shared" si="2"/>
        <v>1868.5</v>
      </c>
      <c r="I18" s="48">
        <v>133.7</v>
      </c>
      <c r="J18" s="48">
        <v>20.9</v>
      </c>
      <c r="K18" s="33">
        <f t="shared" si="3"/>
        <v>112.79999999999998</v>
      </c>
      <c r="L18" s="12">
        <f t="shared" si="4"/>
        <v>1755.7</v>
      </c>
      <c r="M18" s="54">
        <v>2326.1</v>
      </c>
      <c r="N18" s="33">
        <v>457.6</v>
      </c>
      <c r="O18" s="54">
        <v>0</v>
      </c>
      <c r="P18" s="13">
        <f t="shared" si="5"/>
        <v>1868.5</v>
      </c>
      <c r="Q18" s="17">
        <f t="shared" si="6"/>
        <v>93.96307198287397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2" t="s">
        <v>46</v>
      </c>
      <c r="B31" s="203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25076.4</v>
      </c>
      <c r="G31" s="30">
        <f t="shared" si="7"/>
        <v>4971.5</v>
      </c>
      <c r="H31" s="86">
        <f t="shared" si="7"/>
        <v>20104.899999999998</v>
      </c>
      <c r="I31" s="30">
        <f t="shared" si="7"/>
        <v>1082.4</v>
      </c>
      <c r="J31" s="30">
        <f t="shared" si="7"/>
        <v>360.4</v>
      </c>
      <c r="K31" s="30">
        <f t="shared" si="7"/>
        <v>721.9999999999999</v>
      </c>
      <c r="L31" s="192">
        <f t="shared" si="4"/>
        <v>19382.899999999998</v>
      </c>
      <c r="M31" s="19">
        <f t="shared" si="7"/>
        <v>24794.299999999996</v>
      </c>
      <c r="N31" s="56">
        <f t="shared" si="7"/>
        <v>4971.5</v>
      </c>
      <c r="O31" s="19">
        <f t="shared" si="7"/>
        <v>0</v>
      </c>
      <c r="P31" s="52">
        <f t="shared" si="7"/>
        <v>19822.800000000003</v>
      </c>
      <c r="Q31" s="31" t="s">
        <v>13</v>
      </c>
      <c r="R31" s="39" t="s">
        <v>13</v>
      </c>
      <c r="S31" s="20">
        <v>0.75</v>
      </c>
      <c r="T31" s="40" t="s">
        <v>13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G1">
      <selection activeCell="L28" sqref="L2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4" t="s">
        <v>18</v>
      </c>
      <c r="B3" s="202" t="s">
        <v>109</v>
      </c>
      <c r="C3" s="28" t="s">
        <v>161</v>
      </c>
      <c r="D3" s="27"/>
      <c r="E3" s="27"/>
      <c r="F3" s="36" t="s">
        <v>162</v>
      </c>
      <c r="G3" s="36" t="s">
        <v>163</v>
      </c>
      <c r="H3" s="29" t="s">
        <v>179</v>
      </c>
      <c r="I3" s="5" t="s">
        <v>29</v>
      </c>
      <c r="J3" s="196" t="s">
        <v>16</v>
      </c>
      <c r="K3" s="196" t="s">
        <v>17</v>
      </c>
      <c r="L3" s="6" t="s">
        <v>11</v>
      </c>
    </row>
    <row r="4" spans="1:12" s="10" customFormat="1" ht="42.75" customHeight="1">
      <c r="A4" s="204"/>
      <c r="B4" s="202"/>
      <c r="C4" s="8" t="s">
        <v>31</v>
      </c>
      <c r="D4" s="8" t="s">
        <v>12</v>
      </c>
      <c r="E4" s="8" t="s">
        <v>12</v>
      </c>
      <c r="F4" s="8" t="s">
        <v>31</v>
      </c>
      <c r="G4" s="8" t="s">
        <v>12</v>
      </c>
      <c r="H4" s="8" t="s">
        <v>32</v>
      </c>
      <c r="I4" s="8" t="s">
        <v>44</v>
      </c>
      <c r="J4" s="197"/>
      <c r="K4" s="197"/>
      <c r="L4" s="9" t="s">
        <v>34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203</v>
      </c>
      <c r="C6" s="12">
        <v>-184.8</v>
      </c>
      <c r="D6" s="13"/>
      <c r="E6" s="13"/>
      <c r="F6" s="61">
        <v>1861.4</v>
      </c>
      <c r="G6" s="185">
        <v>113.5</v>
      </c>
      <c r="H6" s="13">
        <f>F6+G6</f>
        <v>1974.9</v>
      </c>
      <c r="I6" s="63">
        <f>C6/H6*100</f>
        <v>-9.357435819535166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202</v>
      </c>
      <c r="C7" s="12">
        <v>-9.3</v>
      </c>
      <c r="D7" s="13"/>
      <c r="E7" s="13"/>
      <c r="F7" s="61">
        <v>150.3</v>
      </c>
      <c r="G7" s="33">
        <v>3.3</v>
      </c>
      <c r="H7" s="13">
        <f aca="true" t="shared" si="1" ref="H7:H29">F7+G7</f>
        <v>153.60000000000002</v>
      </c>
      <c r="I7" s="17">
        <f aca="true" t="shared" si="2" ref="I7:I29">C7/H7*100</f>
        <v>-6.054687499999999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204</v>
      </c>
      <c r="C8" s="12">
        <v>-36.9</v>
      </c>
      <c r="D8" s="13"/>
      <c r="E8" s="13"/>
      <c r="F8" s="61">
        <v>327.6</v>
      </c>
      <c r="G8" s="33">
        <v>61</v>
      </c>
      <c r="H8" s="13">
        <f t="shared" si="1"/>
        <v>388.6</v>
      </c>
      <c r="I8" s="17">
        <f t="shared" si="2"/>
        <v>-9.495625321667523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205</v>
      </c>
      <c r="C9" s="12">
        <v>-0.1</v>
      </c>
      <c r="D9" s="13"/>
      <c r="E9" s="13"/>
      <c r="F9" s="61">
        <v>95.5</v>
      </c>
      <c r="G9" s="33">
        <v>3</v>
      </c>
      <c r="H9" s="13">
        <f t="shared" si="1"/>
        <v>98.5</v>
      </c>
      <c r="I9" s="17">
        <f t="shared" si="2"/>
        <v>-0.10152284263959391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206</v>
      </c>
      <c r="C10" s="12">
        <v>-0.1</v>
      </c>
      <c r="D10" s="13"/>
      <c r="E10" s="13"/>
      <c r="F10" s="61">
        <v>101.6</v>
      </c>
      <c r="G10" s="33">
        <v>11</v>
      </c>
      <c r="H10" s="13">
        <f t="shared" si="1"/>
        <v>112.6</v>
      </c>
      <c r="I10" s="17">
        <f t="shared" si="2"/>
        <v>-0.08880994671403199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207</v>
      </c>
      <c r="C11" s="12">
        <v>-0.4</v>
      </c>
      <c r="D11" s="13"/>
      <c r="E11" s="13"/>
      <c r="F11" s="61">
        <v>154.6</v>
      </c>
      <c r="G11" s="33">
        <v>18.3</v>
      </c>
      <c r="H11" s="13">
        <f t="shared" si="1"/>
        <v>172.9</v>
      </c>
      <c r="I11" s="17">
        <f t="shared" si="2"/>
        <v>-0.23134759976865238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208</v>
      </c>
      <c r="C12" s="12">
        <v>-0.1</v>
      </c>
      <c r="D12" s="13"/>
      <c r="E12" s="13"/>
      <c r="F12" s="61">
        <v>109.2</v>
      </c>
      <c r="G12" s="33">
        <v>3.8</v>
      </c>
      <c r="H12" s="13">
        <f t="shared" si="1"/>
        <v>113</v>
      </c>
      <c r="I12" s="17">
        <f t="shared" si="2"/>
        <v>-0.08849557522123895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210</v>
      </c>
      <c r="C13" s="12">
        <v>-2.6</v>
      </c>
      <c r="D13" s="13"/>
      <c r="E13" s="13"/>
      <c r="F13" s="61">
        <v>165.9</v>
      </c>
      <c r="G13" s="33">
        <v>10.8</v>
      </c>
      <c r="H13" s="13">
        <f t="shared" si="1"/>
        <v>176.70000000000002</v>
      </c>
      <c r="I13" s="17">
        <f t="shared" si="2"/>
        <v>-1.4714204867006224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209</v>
      </c>
      <c r="C14" s="12">
        <v>-10.2</v>
      </c>
      <c r="D14" s="13"/>
      <c r="E14" s="13"/>
      <c r="F14" s="61">
        <v>104</v>
      </c>
      <c r="G14" s="33">
        <v>4</v>
      </c>
      <c r="H14" s="13">
        <f t="shared" si="1"/>
        <v>108</v>
      </c>
      <c r="I14" s="17">
        <f t="shared" si="2"/>
        <v>-9.444444444444445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211</v>
      </c>
      <c r="C15" s="54">
        <v>-26.5</v>
      </c>
      <c r="D15" s="13"/>
      <c r="E15" s="13"/>
      <c r="F15" s="61">
        <v>319.8</v>
      </c>
      <c r="G15" s="33">
        <v>47.7</v>
      </c>
      <c r="H15" s="13">
        <f t="shared" si="1"/>
        <v>367.5</v>
      </c>
      <c r="I15" s="17">
        <f t="shared" si="2"/>
        <v>-7.210884353741497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212</v>
      </c>
      <c r="C16" s="12">
        <v>-11.1</v>
      </c>
      <c r="D16" s="13"/>
      <c r="E16" s="13"/>
      <c r="F16" s="61">
        <v>232.1</v>
      </c>
      <c r="G16" s="33">
        <v>44.7</v>
      </c>
      <c r="H16" s="13">
        <f t="shared" si="1"/>
        <v>276.8</v>
      </c>
      <c r="I16" s="17">
        <f t="shared" si="2"/>
        <v>-4.010115606936416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213</v>
      </c>
      <c r="C17" s="12">
        <v>0</v>
      </c>
      <c r="D17" s="13"/>
      <c r="E17" s="13"/>
      <c r="F17" s="61">
        <v>265.4</v>
      </c>
      <c r="G17" s="33">
        <v>49.9</v>
      </c>
      <c r="H17" s="13">
        <f t="shared" si="1"/>
        <v>315.29999999999995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2" t="s">
        <v>46</v>
      </c>
      <c r="B30" s="203"/>
      <c r="C30" s="19">
        <f aca="true" t="shared" si="3" ref="C30:H30">SUM(C6:C29)</f>
        <v>-282.1</v>
      </c>
      <c r="D30" s="19">
        <f t="shared" si="3"/>
        <v>0</v>
      </c>
      <c r="E30" s="19">
        <f t="shared" si="3"/>
        <v>0</v>
      </c>
      <c r="F30" s="32">
        <f t="shared" si="3"/>
        <v>3887.4</v>
      </c>
      <c r="G30" s="19">
        <f t="shared" si="3"/>
        <v>371</v>
      </c>
      <c r="H30" s="52">
        <f t="shared" si="3"/>
        <v>4258.4</v>
      </c>
      <c r="I30" s="31" t="s">
        <v>13</v>
      </c>
      <c r="J30" s="39" t="s">
        <v>13</v>
      </c>
      <c r="K30" s="20">
        <v>0.75</v>
      </c>
      <c r="L30" s="40" t="s">
        <v>13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I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0" sqref="M3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3" t="s">
        <v>19</v>
      </c>
      <c r="B3" s="202" t="s">
        <v>109</v>
      </c>
      <c r="C3" s="68" t="s">
        <v>43</v>
      </c>
      <c r="D3" s="69"/>
      <c r="E3" s="69"/>
      <c r="F3" s="57" t="s">
        <v>140</v>
      </c>
      <c r="G3" s="57" t="s">
        <v>163</v>
      </c>
      <c r="H3" s="70" t="s">
        <v>164</v>
      </c>
      <c r="I3" s="57" t="s">
        <v>29</v>
      </c>
      <c r="J3" s="208" t="s">
        <v>16</v>
      </c>
      <c r="K3" s="208" t="s">
        <v>10</v>
      </c>
      <c r="L3" s="71" t="s">
        <v>11</v>
      </c>
    </row>
    <row r="4" spans="1:12" ht="42.75" customHeight="1">
      <c r="A4" s="213"/>
      <c r="B4" s="202"/>
      <c r="C4" s="57" t="s">
        <v>27</v>
      </c>
      <c r="D4" s="72" t="s">
        <v>12</v>
      </c>
      <c r="E4" s="72" t="s">
        <v>12</v>
      </c>
      <c r="F4" s="57" t="s">
        <v>31</v>
      </c>
      <c r="G4" s="57" t="s">
        <v>12</v>
      </c>
      <c r="H4" s="57" t="s">
        <v>32</v>
      </c>
      <c r="I4" s="57" t="s">
        <v>45</v>
      </c>
      <c r="J4" s="209"/>
      <c r="K4" s="209"/>
      <c r="L4" s="71" t="s">
        <v>34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203</v>
      </c>
      <c r="C6" s="12">
        <v>0</v>
      </c>
      <c r="D6" s="13"/>
      <c r="E6" s="13"/>
      <c r="F6" s="61">
        <v>1861.4</v>
      </c>
      <c r="G6" s="185">
        <v>113.5</v>
      </c>
      <c r="H6" s="185">
        <f>F6+G6</f>
        <v>1974.9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202</v>
      </c>
      <c r="C7" s="12">
        <v>0</v>
      </c>
      <c r="D7" s="13"/>
      <c r="E7" s="13"/>
      <c r="F7" s="61">
        <v>150.3</v>
      </c>
      <c r="G7" s="33">
        <v>3.3</v>
      </c>
      <c r="H7" s="33">
        <f aca="true" t="shared" si="1" ref="H7:H29">F7+G7</f>
        <v>153.60000000000002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204</v>
      </c>
      <c r="C8" s="12">
        <v>0</v>
      </c>
      <c r="D8" s="13"/>
      <c r="E8" s="13"/>
      <c r="F8" s="61">
        <v>327.6</v>
      </c>
      <c r="G8" s="33">
        <v>61</v>
      </c>
      <c r="H8" s="33">
        <f t="shared" si="1"/>
        <v>388.6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205</v>
      </c>
      <c r="C9" s="12">
        <v>0</v>
      </c>
      <c r="D9" s="13"/>
      <c r="E9" s="13"/>
      <c r="F9" s="61">
        <v>95.5</v>
      </c>
      <c r="G9" s="33">
        <v>3</v>
      </c>
      <c r="H9" s="33">
        <f t="shared" si="1"/>
        <v>98.5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206</v>
      </c>
      <c r="C10" s="12">
        <v>0</v>
      </c>
      <c r="D10" s="13"/>
      <c r="E10" s="13"/>
      <c r="F10" s="61">
        <v>101.6</v>
      </c>
      <c r="G10" s="33">
        <v>11</v>
      </c>
      <c r="H10" s="33">
        <f t="shared" si="1"/>
        <v>112.6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207</v>
      </c>
      <c r="C11" s="12">
        <v>0</v>
      </c>
      <c r="D11" s="13"/>
      <c r="E11" s="13"/>
      <c r="F11" s="61">
        <v>154.6</v>
      </c>
      <c r="G11" s="33">
        <v>18.3</v>
      </c>
      <c r="H11" s="33">
        <f t="shared" si="1"/>
        <v>172.9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208</v>
      </c>
      <c r="C12" s="12">
        <v>0</v>
      </c>
      <c r="D12" s="13"/>
      <c r="E12" s="13"/>
      <c r="F12" s="61">
        <v>109.2</v>
      </c>
      <c r="G12" s="33">
        <v>3.8</v>
      </c>
      <c r="H12" s="33">
        <f t="shared" si="1"/>
        <v>113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210</v>
      </c>
      <c r="C13" s="12">
        <v>0</v>
      </c>
      <c r="D13" s="13"/>
      <c r="E13" s="13"/>
      <c r="F13" s="61">
        <v>165.9</v>
      </c>
      <c r="G13" s="33">
        <v>10.8</v>
      </c>
      <c r="H13" s="33">
        <f t="shared" si="1"/>
        <v>176.70000000000002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209</v>
      </c>
      <c r="C14" s="12">
        <v>0</v>
      </c>
      <c r="D14" s="13"/>
      <c r="E14" s="13"/>
      <c r="F14" s="61">
        <v>104</v>
      </c>
      <c r="G14" s="33">
        <v>4</v>
      </c>
      <c r="H14" s="33">
        <f t="shared" si="1"/>
        <v>108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211</v>
      </c>
      <c r="C15" s="12">
        <v>0</v>
      </c>
      <c r="D15" s="13"/>
      <c r="E15" s="13"/>
      <c r="F15" s="61">
        <v>319.8</v>
      </c>
      <c r="G15" s="33">
        <v>47.7</v>
      </c>
      <c r="H15" s="33">
        <f t="shared" si="1"/>
        <v>367.5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212</v>
      </c>
      <c r="C16" s="12">
        <v>0</v>
      </c>
      <c r="D16" s="13"/>
      <c r="E16" s="13"/>
      <c r="F16" s="61">
        <v>232.1</v>
      </c>
      <c r="G16" s="33">
        <v>44.7</v>
      </c>
      <c r="H16" s="33">
        <f t="shared" si="1"/>
        <v>276.8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213</v>
      </c>
      <c r="C17" s="12">
        <v>0</v>
      </c>
      <c r="D17" s="13"/>
      <c r="E17" s="13"/>
      <c r="F17" s="61">
        <v>265.4</v>
      </c>
      <c r="G17" s="33">
        <v>49.9</v>
      </c>
      <c r="H17" s="33">
        <f t="shared" si="1"/>
        <v>315.29999999999995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46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3887.4</v>
      </c>
      <c r="G30" s="19">
        <f t="shared" si="3"/>
        <v>371</v>
      </c>
      <c r="H30" s="19">
        <f t="shared" si="3"/>
        <v>4258.4</v>
      </c>
      <c r="I30" s="88" t="s">
        <v>13</v>
      </c>
      <c r="J30" s="89" t="s">
        <v>13</v>
      </c>
      <c r="K30" s="93">
        <v>0.75</v>
      </c>
      <c r="L30" s="94" t="s">
        <v>13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H5">
      <selection activeCell="M9" sqref="M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4" t="s">
        <v>19</v>
      </c>
      <c r="B3" s="202" t="s">
        <v>109</v>
      </c>
      <c r="C3" s="6" t="s">
        <v>165</v>
      </c>
      <c r="D3" s="27"/>
      <c r="E3" s="27"/>
      <c r="F3" s="36" t="s">
        <v>127</v>
      </c>
      <c r="G3" s="36" t="s">
        <v>1</v>
      </c>
      <c r="H3" s="29" t="s">
        <v>166</v>
      </c>
      <c r="I3" s="5" t="s">
        <v>48</v>
      </c>
      <c r="J3" s="196" t="s">
        <v>20</v>
      </c>
      <c r="K3" s="196" t="s">
        <v>21</v>
      </c>
      <c r="L3" s="6" t="s">
        <v>11</v>
      </c>
    </row>
    <row r="4" spans="1:12" s="10" customFormat="1" ht="42.75" customHeight="1">
      <c r="A4" s="204"/>
      <c r="B4" s="202"/>
      <c r="C4" s="8" t="s">
        <v>31</v>
      </c>
      <c r="D4" s="7" t="s">
        <v>12</v>
      </c>
      <c r="E4" s="7" t="s">
        <v>12</v>
      </c>
      <c r="F4" s="8" t="s">
        <v>31</v>
      </c>
      <c r="G4" s="8" t="s">
        <v>183</v>
      </c>
      <c r="H4" s="8" t="s">
        <v>47</v>
      </c>
      <c r="I4" s="8" t="s">
        <v>45</v>
      </c>
      <c r="J4" s="197"/>
      <c r="K4" s="197"/>
      <c r="L4" s="9" t="s">
        <v>34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203</v>
      </c>
      <c r="C6" s="12">
        <v>0</v>
      </c>
      <c r="D6" s="13"/>
      <c r="E6" s="13"/>
      <c r="F6" s="33">
        <v>4096.6</v>
      </c>
      <c r="G6" s="33">
        <v>704.7</v>
      </c>
      <c r="H6" s="33">
        <f>F6-G6</f>
        <v>3391.9000000000005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202</v>
      </c>
      <c r="C7" s="12">
        <v>0</v>
      </c>
      <c r="D7" s="13"/>
      <c r="E7" s="13"/>
      <c r="F7" s="33">
        <v>1443.8</v>
      </c>
      <c r="G7" s="33">
        <v>293.5</v>
      </c>
      <c r="H7" s="33">
        <f aca="true" t="shared" si="1" ref="H7:H29">F7-G7</f>
        <v>1150.3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204</v>
      </c>
      <c r="C8" s="12">
        <v>0</v>
      </c>
      <c r="D8" s="13"/>
      <c r="E8" s="13"/>
      <c r="F8" s="33">
        <v>3175.3</v>
      </c>
      <c r="G8" s="33">
        <v>717.9</v>
      </c>
      <c r="H8" s="33">
        <f t="shared" si="1"/>
        <v>2457.4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205</v>
      </c>
      <c r="C9" s="12">
        <v>0</v>
      </c>
      <c r="D9" s="13"/>
      <c r="E9" s="13"/>
      <c r="F9" s="33">
        <v>1052.2</v>
      </c>
      <c r="G9" s="33">
        <v>142.9</v>
      </c>
      <c r="H9" s="33">
        <f t="shared" si="1"/>
        <v>909.3000000000001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206</v>
      </c>
      <c r="C10" s="12">
        <v>0</v>
      </c>
      <c r="D10" s="13"/>
      <c r="E10" s="13"/>
      <c r="F10" s="33">
        <v>1104</v>
      </c>
      <c r="G10" s="33">
        <v>170.1</v>
      </c>
      <c r="H10" s="33">
        <f t="shared" si="1"/>
        <v>933.9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207</v>
      </c>
      <c r="C11" s="12">
        <v>0</v>
      </c>
      <c r="D11" s="13"/>
      <c r="E11" s="13"/>
      <c r="F11" s="33">
        <v>1360.6</v>
      </c>
      <c r="G11" s="33">
        <v>305.7</v>
      </c>
      <c r="H11" s="33">
        <f t="shared" si="1"/>
        <v>1054.8999999999999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208</v>
      </c>
      <c r="C12" s="12">
        <v>0</v>
      </c>
      <c r="D12" s="13"/>
      <c r="E12" s="13"/>
      <c r="F12" s="33">
        <v>1545</v>
      </c>
      <c r="G12" s="33">
        <v>308.2</v>
      </c>
      <c r="H12" s="33">
        <f t="shared" si="1"/>
        <v>1236.8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210</v>
      </c>
      <c r="C13" s="12">
        <v>0</v>
      </c>
      <c r="D13" s="13"/>
      <c r="E13" s="13"/>
      <c r="F13" s="33">
        <v>2807.9</v>
      </c>
      <c r="G13" s="33">
        <v>551.6</v>
      </c>
      <c r="H13" s="33">
        <f t="shared" si="1"/>
        <v>2256.3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209</v>
      </c>
      <c r="C14" s="12">
        <v>0</v>
      </c>
      <c r="D14" s="13"/>
      <c r="E14" s="13"/>
      <c r="F14" s="33">
        <v>1076.8</v>
      </c>
      <c r="G14" s="33">
        <v>199.9</v>
      </c>
      <c r="H14" s="33">
        <f t="shared" si="1"/>
        <v>876.9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211</v>
      </c>
      <c r="C15" s="12">
        <v>0</v>
      </c>
      <c r="D15" s="13"/>
      <c r="E15" s="13"/>
      <c r="F15" s="33">
        <v>2248.2</v>
      </c>
      <c r="G15" s="33">
        <v>363.5</v>
      </c>
      <c r="H15" s="33">
        <f t="shared" si="1"/>
        <v>1884.6999999999998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212</v>
      </c>
      <c r="C16" s="12">
        <v>0</v>
      </c>
      <c r="D16" s="13"/>
      <c r="E16" s="13"/>
      <c r="F16" s="33">
        <v>2839.9</v>
      </c>
      <c r="G16" s="33">
        <v>755.9</v>
      </c>
      <c r="H16" s="33">
        <f t="shared" si="1"/>
        <v>2084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213</v>
      </c>
      <c r="C17" s="12">
        <v>0</v>
      </c>
      <c r="D17" s="13"/>
      <c r="E17" s="13"/>
      <c r="F17" s="33">
        <v>2326.1</v>
      </c>
      <c r="G17" s="33">
        <v>457.6</v>
      </c>
      <c r="H17" s="33">
        <f t="shared" si="1"/>
        <v>1868.5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2" t="s">
        <v>46</v>
      </c>
      <c r="B30" s="203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25076.4</v>
      </c>
      <c r="G30" s="30">
        <f t="shared" si="3"/>
        <v>4971.5</v>
      </c>
      <c r="H30" s="19">
        <f t="shared" si="3"/>
        <v>20104.899999999998</v>
      </c>
      <c r="I30" s="95" t="s">
        <v>13</v>
      </c>
      <c r="J30" s="96" t="s">
        <v>13</v>
      </c>
      <c r="K30" s="20">
        <v>0.75</v>
      </c>
      <c r="L30" s="60" t="s">
        <v>13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L5">
      <pane xSplit="12150" topLeftCell="S12" activePane="topLeft" state="split"/>
      <selection pane="topLeft" activeCell="R17" sqref="R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4" t="s">
        <v>8</v>
      </c>
      <c r="B3" s="202" t="s">
        <v>109</v>
      </c>
      <c r="C3" s="36" t="s">
        <v>2</v>
      </c>
      <c r="D3" s="36" t="s">
        <v>3</v>
      </c>
      <c r="E3" s="36" t="s">
        <v>4</v>
      </c>
      <c r="F3" s="29" t="s">
        <v>5</v>
      </c>
      <c r="G3" s="27"/>
      <c r="H3" s="27"/>
      <c r="I3" s="5" t="s">
        <v>35</v>
      </c>
      <c r="J3" s="5" t="s">
        <v>37</v>
      </c>
      <c r="K3" s="36" t="s">
        <v>38</v>
      </c>
      <c r="L3" s="36" t="s">
        <v>127</v>
      </c>
      <c r="M3" s="36" t="s">
        <v>6</v>
      </c>
      <c r="N3" s="29" t="s">
        <v>7</v>
      </c>
      <c r="O3" s="5" t="s">
        <v>52</v>
      </c>
      <c r="P3" s="196" t="s">
        <v>22</v>
      </c>
      <c r="Q3" s="196" t="s">
        <v>23</v>
      </c>
      <c r="R3" s="6" t="s">
        <v>11</v>
      </c>
    </row>
    <row r="4" spans="1:18" s="10" customFormat="1" ht="69.75" customHeight="1">
      <c r="A4" s="204"/>
      <c r="B4" s="202"/>
      <c r="C4" s="8" t="s">
        <v>31</v>
      </c>
      <c r="D4" s="8" t="s">
        <v>31</v>
      </c>
      <c r="E4" s="8" t="s">
        <v>31</v>
      </c>
      <c r="F4" s="8" t="s">
        <v>49</v>
      </c>
      <c r="G4" s="7" t="s">
        <v>12</v>
      </c>
      <c r="H4" s="7" t="s">
        <v>12</v>
      </c>
      <c r="I4" s="5" t="s">
        <v>36</v>
      </c>
      <c r="J4" s="5" t="s">
        <v>36</v>
      </c>
      <c r="K4" s="8" t="s">
        <v>50</v>
      </c>
      <c r="L4" s="8" t="s">
        <v>31</v>
      </c>
      <c r="M4" s="8" t="s">
        <v>118</v>
      </c>
      <c r="N4" s="8" t="s">
        <v>51</v>
      </c>
      <c r="O4" s="8" t="s">
        <v>53</v>
      </c>
      <c r="P4" s="197"/>
      <c r="Q4" s="197"/>
      <c r="R4" s="9" t="s">
        <v>54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203</v>
      </c>
      <c r="C6" s="54">
        <v>3911.9</v>
      </c>
      <c r="D6" s="33">
        <v>704.7</v>
      </c>
      <c r="E6" s="54">
        <v>0</v>
      </c>
      <c r="F6" s="53">
        <f>C6-D6-E6</f>
        <v>3207.2</v>
      </c>
      <c r="G6" s="13"/>
      <c r="H6" s="13"/>
      <c r="I6" s="61">
        <v>0</v>
      </c>
      <c r="J6" s="61">
        <v>0</v>
      </c>
      <c r="K6" s="33">
        <f>J6-I6</f>
        <v>0</v>
      </c>
      <c r="L6" s="33">
        <v>4096.6</v>
      </c>
      <c r="M6" s="33">
        <v>704.7</v>
      </c>
      <c r="N6" s="33">
        <f>L6-M6</f>
        <v>3391.9000000000005</v>
      </c>
      <c r="O6" s="17">
        <f>(F6-N6)/F6*100</f>
        <v>-5.758917435769542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11.25">
      <c r="A7" s="11">
        <v>2</v>
      </c>
      <c r="B7" s="16" t="s">
        <v>202</v>
      </c>
      <c r="C7" s="54">
        <v>1434.5</v>
      </c>
      <c r="D7" s="33">
        <v>293.5</v>
      </c>
      <c r="E7" s="54">
        <v>0</v>
      </c>
      <c r="F7" s="54">
        <f aca="true" t="shared" si="1" ref="F7:F29">C7-D7-E7</f>
        <v>1141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1443.8</v>
      </c>
      <c r="M7" s="33">
        <v>293.5</v>
      </c>
      <c r="N7" s="33">
        <f aca="true" t="shared" si="3" ref="N7:N29">L7-M7</f>
        <v>1150.3</v>
      </c>
      <c r="O7" s="17">
        <f aca="true" t="shared" si="4" ref="O7:O29">(F7-N7)/F7*100</f>
        <v>-0.8150744960560872</v>
      </c>
      <c r="P7" s="80">
        <v>0.84</v>
      </c>
      <c r="Q7" s="14">
        <v>1.2</v>
      </c>
      <c r="R7" s="14">
        <f t="shared" si="0"/>
        <v>1.008</v>
      </c>
    </row>
    <row r="8" spans="1:18" ht="11.25">
      <c r="A8" s="11">
        <v>3</v>
      </c>
      <c r="B8" s="16" t="s">
        <v>204</v>
      </c>
      <c r="C8" s="54">
        <v>3138.4</v>
      </c>
      <c r="D8" s="33">
        <v>717.9</v>
      </c>
      <c r="E8" s="54">
        <v>0</v>
      </c>
      <c r="F8" s="54">
        <f t="shared" si="1"/>
        <v>2420.5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3175.3</v>
      </c>
      <c r="M8" s="33">
        <v>717.9</v>
      </c>
      <c r="N8" s="33">
        <f t="shared" si="3"/>
        <v>2457.4</v>
      </c>
      <c r="O8" s="17">
        <f t="shared" si="4"/>
        <v>-1.524478413550923</v>
      </c>
      <c r="P8" s="80">
        <v>0.7</v>
      </c>
      <c r="Q8" s="14">
        <v>1.2</v>
      </c>
      <c r="R8" s="14">
        <f t="shared" si="0"/>
        <v>0.84</v>
      </c>
    </row>
    <row r="9" spans="1:18" ht="11.25">
      <c r="A9" s="11">
        <v>4</v>
      </c>
      <c r="B9" s="16" t="s">
        <v>205</v>
      </c>
      <c r="C9" s="54">
        <v>1052.1</v>
      </c>
      <c r="D9" s="33">
        <v>142.9</v>
      </c>
      <c r="E9" s="54">
        <v>0</v>
      </c>
      <c r="F9" s="54">
        <f t="shared" si="1"/>
        <v>909.1999999999999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1052.2</v>
      </c>
      <c r="M9" s="33">
        <v>142.9</v>
      </c>
      <c r="N9" s="33">
        <f t="shared" si="3"/>
        <v>909.3000000000001</v>
      </c>
      <c r="O9" s="17">
        <f t="shared" si="4"/>
        <v>-0.010998680158396</v>
      </c>
      <c r="P9" s="80">
        <v>1</v>
      </c>
      <c r="Q9" s="14">
        <v>1.2</v>
      </c>
      <c r="R9" s="14">
        <f t="shared" si="0"/>
        <v>1.2</v>
      </c>
    </row>
    <row r="10" spans="1:18" ht="11.25">
      <c r="A10" s="11">
        <v>5</v>
      </c>
      <c r="B10" s="16" t="s">
        <v>206</v>
      </c>
      <c r="C10" s="54">
        <v>1103.9</v>
      </c>
      <c r="D10" s="33">
        <v>170.1</v>
      </c>
      <c r="E10" s="54">
        <v>0</v>
      </c>
      <c r="F10" s="54">
        <f t="shared" si="1"/>
        <v>933.8000000000001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1103.9</v>
      </c>
      <c r="M10" s="33">
        <v>170.1</v>
      </c>
      <c r="N10" s="33">
        <f t="shared" si="3"/>
        <v>933.8000000000001</v>
      </c>
      <c r="O10" s="17">
        <f t="shared" si="4"/>
        <v>0</v>
      </c>
      <c r="P10" s="80">
        <v>1</v>
      </c>
      <c r="Q10" s="14">
        <v>1.2</v>
      </c>
      <c r="R10" s="14">
        <f t="shared" si="0"/>
        <v>1.2</v>
      </c>
    </row>
    <row r="11" spans="1:18" ht="11.25">
      <c r="A11" s="11">
        <v>6</v>
      </c>
      <c r="B11" s="16" t="s">
        <v>207</v>
      </c>
      <c r="C11" s="54">
        <v>1360.2</v>
      </c>
      <c r="D11" s="33">
        <v>305.7</v>
      </c>
      <c r="E11" s="54">
        <v>0</v>
      </c>
      <c r="F11" s="54">
        <f t="shared" si="1"/>
        <v>1054.5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1360.6</v>
      </c>
      <c r="M11" s="33">
        <v>305.7</v>
      </c>
      <c r="N11" s="33">
        <f t="shared" si="3"/>
        <v>1054.8999999999999</v>
      </c>
      <c r="O11" s="17">
        <f t="shared" si="4"/>
        <v>-0.03793266951160394</v>
      </c>
      <c r="P11" s="80">
        <v>1</v>
      </c>
      <c r="Q11" s="14">
        <v>1.2</v>
      </c>
      <c r="R11" s="14">
        <f t="shared" si="0"/>
        <v>1.2</v>
      </c>
    </row>
    <row r="12" spans="1:18" ht="11.25">
      <c r="A12" s="11">
        <v>7</v>
      </c>
      <c r="B12" s="16" t="s">
        <v>208</v>
      </c>
      <c r="C12" s="54">
        <v>1544.9</v>
      </c>
      <c r="D12" s="33">
        <v>308.2</v>
      </c>
      <c r="E12" s="54">
        <v>0</v>
      </c>
      <c r="F12" s="54">
        <f t="shared" si="1"/>
        <v>1236.7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1545</v>
      </c>
      <c r="M12" s="33">
        <v>308.2</v>
      </c>
      <c r="N12" s="33">
        <f t="shared" si="3"/>
        <v>1236.8</v>
      </c>
      <c r="O12" s="17">
        <f t="shared" si="4"/>
        <v>-0.00808603541682777</v>
      </c>
      <c r="P12" s="80">
        <v>1</v>
      </c>
      <c r="Q12" s="14">
        <v>1.2</v>
      </c>
      <c r="R12" s="14">
        <f t="shared" si="0"/>
        <v>1.2</v>
      </c>
    </row>
    <row r="13" spans="1:18" ht="11.25">
      <c r="A13" s="11">
        <v>8</v>
      </c>
      <c r="B13" s="16" t="s">
        <v>210</v>
      </c>
      <c r="C13" s="54">
        <v>2805.3</v>
      </c>
      <c r="D13" s="33">
        <v>551.6</v>
      </c>
      <c r="E13" s="54">
        <v>0</v>
      </c>
      <c r="F13" s="54">
        <f t="shared" si="1"/>
        <v>2253.7000000000003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2807.9</v>
      </c>
      <c r="M13" s="33">
        <v>551.6</v>
      </c>
      <c r="N13" s="33">
        <f t="shared" si="3"/>
        <v>2256.3</v>
      </c>
      <c r="O13" s="17">
        <f t="shared" si="4"/>
        <v>-0.11536584283622082</v>
      </c>
      <c r="P13" s="80">
        <v>0.98</v>
      </c>
      <c r="Q13" s="14">
        <v>1.2</v>
      </c>
      <c r="R13" s="14">
        <f t="shared" si="0"/>
        <v>1.176</v>
      </c>
    </row>
    <row r="14" spans="1:18" ht="11.25">
      <c r="A14" s="11">
        <v>9</v>
      </c>
      <c r="B14" s="16" t="s">
        <v>209</v>
      </c>
      <c r="C14" s="54">
        <v>1066.6</v>
      </c>
      <c r="D14" s="33">
        <v>199.9</v>
      </c>
      <c r="E14" s="54">
        <v>0</v>
      </c>
      <c r="F14" s="54">
        <f t="shared" si="1"/>
        <v>866.6999999999999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1076.8</v>
      </c>
      <c r="M14" s="33">
        <v>199.9</v>
      </c>
      <c r="N14" s="33">
        <f t="shared" si="3"/>
        <v>876.9</v>
      </c>
      <c r="O14" s="17">
        <f t="shared" si="4"/>
        <v>-1.1768778123918364</v>
      </c>
      <c r="P14" s="80">
        <v>0.76</v>
      </c>
      <c r="Q14" s="14">
        <v>1.2</v>
      </c>
      <c r="R14" s="14">
        <f t="shared" si="0"/>
        <v>0.9119999999999999</v>
      </c>
    </row>
    <row r="15" spans="1:18" ht="11.25">
      <c r="A15" s="11">
        <v>10</v>
      </c>
      <c r="B15" s="16" t="s">
        <v>211</v>
      </c>
      <c r="C15" s="54">
        <v>2221.6</v>
      </c>
      <c r="D15" s="33">
        <v>363.5</v>
      </c>
      <c r="E15" s="54">
        <v>0</v>
      </c>
      <c r="F15" s="54">
        <f t="shared" si="1"/>
        <v>1858.1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2248.2</v>
      </c>
      <c r="M15" s="33">
        <v>363.5</v>
      </c>
      <c r="N15" s="33">
        <f t="shared" si="3"/>
        <v>1884.6999999999998</v>
      </c>
      <c r="O15" s="17">
        <f t="shared" si="4"/>
        <v>-1.431569883214031</v>
      </c>
      <c r="P15" s="80">
        <v>0.72</v>
      </c>
      <c r="Q15" s="14">
        <v>1.2</v>
      </c>
      <c r="R15" s="14">
        <f t="shared" si="0"/>
        <v>0.864</v>
      </c>
    </row>
    <row r="16" spans="1:18" ht="11.25">
      <c r="A16" s="11">
        <v>11</v>
      </c>
      <c r="B16" s="16" t="s">
        <v>212</v>
      </c>
      <c r="C16" s="54">
        <v>2828.8</v>
      </c>
      <c r="D16" s="33">
        <v>755.9</v>
      </c>
      <c r="E16" s="54">
        <v>0</v>
      </c>
      <c r="F16" s="54">
        <f t="shared" si="1"/>
        <v>2072.9</v>
      </c>
      <c r="G16" s="13"/>
      <c r="H16" s="13"/>
      <c r="I16" s="61">
        <v>0</v>
      </c>
      <c r="J16" s="61">
        <v>0</v>
      </c>
      <c r="K16" s="33">
        <f t="shared" si="2"/>
        <v>0</v>
      </c>
      <c r="L16" s="33">
        <v>2840</v>
      </c>
      <c r="M16" s="33">
        <v>755.9</v>
      </c>
      <c r="N16" s="33">
        <f t="shared" si="3"/>
        <v>2084.1</v>
      </c>
      <c r="O16" s="17">
        <f t="shared" si="4"/>
        <v>-0.5403058517053315</v>
      </c>
      <c r="P16" s="80">
        <v>0.9</v>
      </c>
      <c r="Q16" s="14">
        <v>1.2</v>
      </c>
      <c r="R16" s="14">
        <f t="shared" si="0"/>
        <v>1.08</v>
      </c>
    </row>
    <row r="17" spans="1:18" ht="11.25">
      <c r="A17" s="11">
        <v>12</v>
      </c>
      <c r="B17" s="16" t="s">
        <v>213</v>
      </c>
      <c r="C17" s="54">
        <v>2326.1</v>
      </c>
      <c r="D17" s="33">
        <v>457.6</v>
      </c>
      <c r="E17" s="54">
        <v>0</v>
      </c>
      <c r="F17" s="54">
        <f t="shared" si="1"/>
        <v>1868.5</v>
      </c>
      <c r="G17" s="13"/>
      <c r="H17" s="13"/>
      <c r="I17" s="61">
        <v>0</v>
      </c>
      <c r="J17" s="61">
        <v>0</v>
      </c>
      <c r="K17" s="33">
        <f t="shared" si="2"/>
        <v>0</v>
      </c>
      <c r="L17" s="33">
        <v>2326.1</v>
      </c>
      <c r="M17" s="33">
        <v>457.6</v>
      </c>
      <c r="N17" s="33">
        <f t="shared" si="3"/>
        <v>1868.5</v>
      </c>
      <c r="O17" s="17">
        <f t="shared" si="4"/>
        <v>0</v>
      </c>
      <c r="P17" s="80">
        <v>1</v>
      </c>
      <c r="Q17" s="14">
        <v>1.2</v>
      </c>
      <c r="R17" s="14">
        <f t="shared" si="0"/>
        <v>1.2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202" t="s">
        <v>46</v>
      </c>
      <c r="B30" s="203"/>
      <c r="C30" s="19">
        <f aca="true" t="shared" si="5" ref="C30:N30">SUM(C6:C29)</f>
        <v>24794.299999999996</v>
      </c>
      <c r="D30" s="56">
        <f t="shared" si="5"/>
        <v>4971.5</v>
      </c>
      <c r="E30" s="19">
        <f t="shared" si="5"/>
        <v>0</v>
      </c>
      <c r="F30" s="19">
        <f t="shared" si="5"/>
        <v>19822.800000000003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25076.4</v>
      </c>
      <c r="M30" s="30">
        <f t="shared" si="5"/>
        <v>4971.5</v>
      </c>
      <c r="N30" s="19">
        <f t="shared" si="5"/>
        <v>20104.899999999998</v>
      </c>
      <c r="O30" s="58" t="s">
        <v>13</v>
      </c>
      <c r="P30" s="59" t="s">
        <v>13</v>
      </c>
      <c r="Q30" s="20">
        <v>1.2</v>
      </c>
      <c r="R30" s="60" t="s">
        <v>13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I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1" sqref="L31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4" t="s">
        <v>25</v>
      </c>
      <c r="B3" s="202" t="s">
        <v>109</v>
      </c>
      <c r="C3" s="34" t="s">
        <v>58</v>
      </c>
      <c r="D3" s="34" t="s">
        <v>216</v>
      </c>
      <c r="E3" s="34" t="s">
        <v>218</v>
      </c>
      <c r="F3" s="34" t="s">
        <v>56</v>
      </c>
      <c r="G3" s="34" t="s">
        <v>56</v>
      </c>
      <c r="H3" s="34" t="s">
        <v>167</v>
      </c>
      <c r="I3" s="5" t="s">
        <v>55</v>
      </c>
      <c r="J3" s="196" t="s">
        <v>26</v>
      </c>
      <c r="K3" s="196" t="s">
        <v>10</v>
      </c>
      <c r="L3" s="6" t="s">
        <v>11</v>
      </c>
    </row>
    <row r="4" spans="1:12" s="10" customFormat="1" ht="42.75" customHeight="1">
      <c r="A4" s="204"/>
      <c r="B4" s="202"/>
      <c r="C4" s="5" t="s">
        <v>59</v>
      </c>
      <c r="D4" s="5" t="s">
        <v>214</v>
      </c>
      <c r="E4" s="5" t="s">
        <v>214</v>
      </c>
      <c r="F4" s="5" t="s">
        <v>39</v>
      </c>
      <c r="G4" s="8" t="s">
        <v>40</v>
      </c>
      <c r="H4" s="8" t="s">
        <v>31</v>
      </c>
      <c r="I4" s="8" t="s">
        <v>60</v>
      </c>
      <c r="J4" s="197"/>
      <c r="K4" s="197"/>
      <c r="L4" s="9" t="s">
        <v>57</v>
      </c>
    </row>
    <row r="5" spans="1:12" s="10" customFormat="1" ht="11.25" customHeight="1">
      <c r="A5" s="49">
        <v>1</v>
      </c>
      <c r="B5" s="49">
        <v>2</v>
      </c>
      <c r="C5" s="49" t="s">
        <v>61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203</v>
      </c>
      <c r="C6" s="16">
        <v>130</v>
      </c>
      <c r="D6" s="16">
        <v>128.2</v>
      </c>
      <c r="E6" s="2">
        <v>52.4</v>
      </c>
      <c r="F6" s="48">
        <f aca="true" t="shared" si="0" ref="F6:F29">E6-D6</f>
        <v>-75.79999999999998</v>
      </c>
      <c r="G6" s="12">
        <v>0</v>
      </c>
      <c r="H6" s="61">
        <v>1722.2</v>
      </c>
      <c r="I6" s="81">
        <f>F6/H6*100</f>
        <v>-4.4013471141563105</v>
      </c>
      <c r="J6" s="10">
        <v>1</v>
      </c>
      <c r="K6" s="14">
        <v>1</v>
      </c>
      <c r="L6" s="14">
        <v>1</v>
      </c>
    </row>
    <row r="7" spans="1:12" ht="11.25">
      <c r="A7" s="11">
        <v>2</v>
      </c>
      <c r="B7" s="16" t="s">
        <v>202</v>
      </c>
      <c r="C7" s="16">
        <v>468</v>
      </c>
      <c r="D7" s="16">
        <v>17.9</v>
      </c>
      <c r="E7" s="2">
        <v>6.9</v>
      </c>
      <c r="F7" s="48">
        <f t="shared" si="0"/>
        <v>-10.999999999999998</v>
      </c>
      <c r="G7" s="12">
        <v>75</v>
      </c>
      <c r="H7" s="61">
        <v>131.4</v>
      </c>
      <c r="I7" s="81">
        <f aca="true" t="shared" si="1" ref="I7:I29">F7/H7*100</f>
        <v>-8.371385083713848</v>
      </c>
      <c r="J7" s="10">
        <v>1</v>
      </c>
      <c r="K7" s="14">
        <v>1</v>
      </c>
      <c r="L7" s="14">
        <v>1</v>
      </c>
    </row>
    <row r="8" spans="1:12" ht="11.25">
      <c r="A8" s="11">
        <v>3</v>
      </c>
      <c r="B8" s="16" t="s">
        <v>204</v>
      </c>
      <c r="C8" s="16">
        <v>340</v>
      </c>
      <c r="D8" s="16">
        <v>79.1</v>
      </c>
      <c r="E8" s="2">
        <v>25.7</v>
      </c>
      <c r="F8" s="48">
        <f t="shared" si="0"/>
        <v>-53.39999999999999</v>
      </c>
      <c r="G8" s="12">
        <v>1.3</v>
      </c>
      <c r="H8" s="61">
        <v>288.4</v>
      </c>
      <c r="I8" s="81">
        <f t="shared" si="1"/>
        <v>-18.515950069348126</v>
      </c>
      <c r="J8" s="194" t="s">
        <v>219</v>
      </c>
      <c r="K8" s="14">
        <v>1</v>
      </c>
      <c r="L8" s="14">
        <v>1</v>
      </c>
    </row>
    <row r="9" spans="1:12" ht="11.25">
      <c r="A9" s="11">
        <v>4</v>
      </c>
      <c r="B9" s="16" t="s">
        <v>205</v>
      </c>
      <c r="C9" s="16">
        <v>809</v>
      </c>
      <c r="D9" s="16">
        <v>16.3</v>
      </c>
      <c r="E9" s="2">
        <v>4.2</v>
      </c>
      <c r="F9" s="48">
        <f t="shared" si="0"/>
        <v>-12.100000000000001</v>
      </c>
      <c r="G9" s="12">
        <v>-214</v>
      </c>
      <c r="H9" s="61">
        <v>51.7</v>
      </c>
      <c r="I9" s="81">
        <f t="shared" si="1"/>
        <v>-23.404255319148938</v>
      </c>
      <c r="J9" s="194" t="s">
        <v>219</v>
      </c>
      <c r="K9" s="14">
        <v>1</v>
      </c>
      <c r="L9" s="14">
        <v>1</v>
      </c>
    </row>
    <row r="10" spans="1:12" ht="11.25">
      <c r="A10" s="11">
        <v>5</v>
      </c>
      <c r="B10" s="16" t="s">
        <v>206</v>
      </c>
      <c r="C10" s="16">
        <v>903</v>
      </c>
      <c r="D10" s="16">
        <v>11.3</v>
      </c>
      <c r="E10" s="2">
        <v>3.6</v>
      </c>
      <c r="F10" s="48">
        <f t="shared" si="0"/>
        <v>-7.700000000000001</v>
      </c>
      <c r="G10" s="12">
        <v>0</v>
      </c>
      <c r="H10" s="61">
        <v>90.6</v>
      </c>
      <c r="I10" s="81">
        <f t="shared" si="1"/>
        <v>-8.49889624724062</v>
      </c>
      <c r="J10" s="194" t="s">
        <v>219</v>
      </c>
      <c r="K10" s="14">
        <v>1</v>
      </c>
      <c r="L10" s="14">
        <v>1</v>
      </c>
    </row>
    <row r="11" spans="1:12" ht="11.25">
      <c r="A11" s="11">
        <v>6</v>
      </c>
      <c r="B11" s="16" t="s">
        <v>207</v>
      </c>
      <c r="C11" s="16">
        <v>1688</v>
      </c>
      <c r="D11" s="16">
        <v>27.9</v>
      </c>
      <c r="E11" s="2">
        <v>12</v>
      </c>
      <c r="F11" s="48">
        <f t="shared" si="0"/>
        <v>-15.899999999999999</v>
      </c>
      <c r="G11" s="12">
        <v>-101</v>
      </c>
      <c r="H11" s="61">
        <v>86.6</v>
      </c>
      <c r="I11" s="81">
        <f t="shared" si="1"/>
        <v>-18.36027713625866</v>
      </c>
      <c r="J11" s="194" t="s">
        <v>219</v>
      </c>
      <c r="K11" s="14">
        <v>1</v>
      </c>
      <c r="L11" s="14">
        <v>1</v>
      </c>
    </row>
    <row r="12" spans="1:12" ht="11.25">
      <c r="A12" s="11">
        <v>7</v>
      </c>
      <c r="B12" s="16" t="s">
        <v>208</v>
      </c>
      <c r="C12" s="16">
        <v>1230</v>
      </c>
      <c r="D12" s="16">
        <v>28.3</v>
      </c>
      <c r="E12" s="2">
        <v>7.8</v>
      </c>
      <c r="F12" s="48">
        <f t="shared" si="0"/>
        <v>-20.5</v>
      </c>
      <c r="G12" s="12">
        <v>-85</v>
      </c>
      <c r="H12" s="61">
        <v>96.2</v>
      </c>
      <c r="I12" s="81">
        <f t="shared" si="1"/>
        <v>-21.309771309771307</v>
      </c>
      <c r="J12" s="194" t="s">
        <v>219</v>
      </c>
      <c r="K12" s="14">
        <v>1</v>
      </c>
      <c r="L12" s="14">
        <v>1</v>
      </c>
    </row>
    <row r="13" spans="1:12" ht="11.25">
      <c r="A13" s="11">
        <v>8</v>
      </c>
      <c r="B13" s="16" t="s">
        <v>210</v>
      </c>
      <c r="C13" s="16">
        <v>21</v>
      </c>
      <c r="D13" s="16">
        <v>37.5</v>
      </c>
      <c r="E13" s="2">
        <v>12.8</v>
      </c>
      <c r="F13" s="48">
        <f t="shared" si="0"/>
        <v>-24.7</v>
      </c>
      <c r="G13" s="12">
        <v>0</v>
      </c>
      <c r="H13" s="61">
        <v>115.9</v>
      </c>
      <c r="I13" s="81">
        <f t="shared" si="1"/>
        <v>-21.311475409836063</v>
      </c>
      <c r="J13" s="194" t="s">
        <v>219</v>
      </c>
      <c r="K13" s="14">
        <v>1</v>
      </c>
      <c r="L13" s="14">
        <v>1</v>
      </c>
    </row>
    <row r="14" spans="1:12" ht="11.25">
      <c r="A14" s="11">
        <v>9</v>
      </c>
      <c r="B14" s="16" t="s">
        <v>209</v>
      </c>
      <c r="C14" s="16">
        <v>919</v>
      </c>
      <c r="D14" s="16">
        <v>16.5</v>
      </c>
      <c r="E14" s="2">
        <v>3.5</v>
      </c>
      <c r="F14" s="48">
        <f t="shared" si="0"/>
        <v>-13</v>
      </c>
      <c r="G14" s="12">
        <v>-138</v>
      </c>
      <c r="H14" s="61">
        <v>75.4</v>
      </c>
      <c r="I14" s="81">
        <f t="shared" si="1"/>
        <v>-17.241379310344826</v>
      </c>
      <c r="J14" s="194" t="s">
        <v>219</v>
      </c>
      <c r="K14" s="14">
        <v>1</v>
      </c>
      <c r="L14" s="14">
        <v>1</v>
      </c>
    </row>
    <row r="15" spans="1:12" ht="11.25">
      <c r="A15" s="11">
        <v>10</v>
      </c>
      <c r="B15" s="16" t="s">
        <v>211</v>
      </c>
      <c r="C15" s="16">
        <v>319</v>
      </c>
      <c r="D15" s="16">
        <v>31.3</v>
      </c>
      <c r="E15" s="2">
        <v>11.3</v>
      </c>
      <c r="F15" s="48">
        <f t="shared" si="0"/>
        <v>-20</v>
      </c>
      <c r="G15" s="12">
        <v>-62</v>
      </c>
      <c r="H15" s="61">
        <v>221</v>
      </c>
      <c r="I15" s="81">
        <f t="shared" si="1"/>
        <v>-9.049773755656108</v>
      </c>
      <c r="J15" s="194" t="s">
        <v>219</v>
      </c>
      <c r="K15" s="14">
        <v>1</v>
      </c>
      <c r="L15" s="14">
        <v>1</v>
      </c>
    </row>
    <row r="16" spans="1:12" ht="11.25">
      <c r="A16" s="11">
        <v>11</v>
      </c>
      <c r="B16" s="16" t="s">
        <v>212</v>
      </c>
      <c r="C16" s="16">
        <v>1324</v>
      </c>
      <c r="D16" s="16">
        <v>48.4</v>
      </c>
      <c r="E16" s="2">
        <v>19.5</v>
      </c>
      <c r="F16" s="48">
        <f t="shared" si="0"/>
        <v>-28.9</v>
      </c>
      <c r="G16" s="12">
        <v>-423</v>
      </c>
      <c r="H16" s="61">
        <v>188.3</v>
      </c>
      <c r="I16" s="81">
        <f t="shared" si="1"/>
        <v>-15.347849176845457</v>
      </c>
      <c r="J16" s="194" t="s">
        <v>219</v>
      </c>
      <c r="K16" s="14">
        <v>1</v>
      </c>
      <c r="L16" s="14">
        <v>1</v>
      </c>
    </row>
    <row r="17" spans="1:12" ht="11.25">
      <c r="A17" s="11">
        <v>12</v>
      </c>
      <c r="B17" s="16" t="s">
        <v>213</v>
      </c>
      <c r="C17" s="16">
        <v>365</v>
      </c>
      <c r="D17" s="16">
        <v>31.7</v>
      </c>
      <c r="E17" s="16">
        <v>12.9</v>
      </c>
      <c r="F17" s="48">
        <f t="shared" si="0"/>
        <v>-18.799999999999997</v>
      </c>
      <c r="G17" s="12">
        <v>-286</v>
      </c>
      <c r="H17" s="61">
        <v>232.3</v>
      </c>
      <c r="I17" s="81">
        <f t="shared" si="1"/>
        <v>-8.092983211364613</v>
      </c>
      <c r="J17" s="194" t="s">
        <v>219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2" t="s">
        <v>46</v>
      </c>
      <c r="B30" s="203"/>
      <c r="C30" s="19">
        <f aca="true" t="shared" si="3" ref="C30:H30">SUM(C6:C29)</f>
        <v>22646</v>
      </c>
      <c r="D30" s="19">
        <v>346.2</v>
      </c>
      <c r="E30" s="19">
        <v>172.6</v>
      </c>
      <c r="F30" s="19">
        <f t="shared" si="3"/>
        <v>-301.79999999999995</v>
      </c>
      <c r="G30" s="19">
        <f t="shared" si="3"/>
        <v>-3331.1000000000004</v>
      </c>
      <c r="H30" s="19">
        <f t="shared" si="3"/>
        <v>3300</v>
      </c>
      <c r="I30" s="58" t="s">
        <v>13</v>
      </c>
      <c r="J30" s="59" t="s">
        <v>13</v>
      </c>
      <c r="K30" s="20">
        <v>1</v>
      </c>
      <c r="L30" s="60" t="s">
        <v>13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8" sqref="J3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198" t="s">
        <v>108</v>
      </c>
      <c r="C1" s="198"/>
      <c r="D1" s="198"/>
      <c r="E1" s="198"/>
      <c r="F1" s="198"/>
      <c r="G1" s="198"/>
      <c r="H1" s="198"/>
      <c r="I1" s="198"/>
      <c r="J1" s="19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4" t="s">
        <v>8</v>
      </c>
      <c r="B4" s="196" t="s">
        <v>109</v>
      </c>
      <c r="C4" s="196" t="s">
        <v>110</v>
      </c>
      <c r="D4" s="196" t="s">
        <v>111</v>
      </c>
      <c r="E4" s="196" t="s">
        <v>112</v>
      </c>
      <c r="F4" s="196" t="s">
        <v>113</v>
      </c>
      <c r="G4" s="196" t="s">
        <v>106</v>
      </c>
      <c r="H4" s="196" t="s">
        <v>107</v>
      </c>
      <c r="I4" s="196" t="s">
        <v>10</v>
      </c>
      <c r="J4" s="199" t="s">
        <v>11</v>
      </c>
    </row>
    <row r="5" spans="1:10" ht="135" customHeight="1">
      <c r="A5" s="204"/>
      <c r="B5" s="201"/>
      <c r="C5" s="197"/>
      <c r="D5" s="197"/>
      <c r="E5" s="197"/>
      <c r="F5" s="197"/>
      <c r="G5" s="197"/>
      <c r="H5" s="201"/>
      <c r="I5" s="201"/>
      <c r="J5" s="200"/>
    </row>
    <row r="6" spans="1:10" s="10" customFormat="1" ht="51" customHeight="1">
      <c r="A6" s="204"/>
      <c r="B6" s="197"/>
      <c r="C6" s="8" t="s">
        <v>83</v>
      </c>
      <c r="D6" s="8" t="s">
        <v>83</v>
      </c>
      <c r="E6" s="8" t="s">
        <v>83</v>
      </c>
      <c r="F6" s="8" t="s">
        <v>32</v>
      </c>
      <c r="G6" s="8" t="s">
        <v>168</v>
      </c>
      <c r="H6" s="197"/>
      <c r="I6" s="197"/>
      <c r="J6" s="9" t="s">
        <v>34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203</v>
      </c>
      <c r="C8" s="48">
        <v>1232.3</v>
      </c>
      <c r="D8" s="61">
        <v>1861.4</v>
      </c>
      <c r="E8" s="185">
        <v>113.5</v>
      </c>
      <c r="F8" s="13">
        <f>D8+E8</f>
        <v>1974.9</v>
      </c>
      <c r="G8" s="17">
        <f aca="true" t="shared" si="0" ref="G8:G31">C8/(C8+F8)*100</f>
        <v>38.422923422299824</v>
      </c>
      <c r="H8" s="15">
        <v>0.046</v>
      </c>
      <c r="I8" s="14">
        <v>1.2</v>
      </c>
      <c r="J8" s="38">
        <f aca="true" t="shared" si="1" ref="J8:J31">H8*I8</f>
        <v>0.0552</v>
      </c>
    </row>
    <row r="9" spans="1:10" ht="11.25">
      <c r="A9" s="11">
        <v>2</v>
      </c>
      <c r="B9" s="16" t="s">
        <v>202</v>
      </c>
      <c r="C9" s="48">
        <v>982.5</v>
      </c>
      <c r="D9" s="61">
        <v>150.3</v>
      </c>
      <c r="E9" s="33">
        <v>3.3</v>
      </c>
      <c r="F9" s="13">
        <f aca="true" t="shared" si="2" ref="F9:F31">D9+E9</f>
        <v>153.60000000000002</v>
      </c>
      <c r="G9" s="17">
        <f t="shared" si="0"/>
        <v>86.48006337470294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204</v>
      </c>
      <c r="C10" s="48">
        <v>2031.8</v>
      </c>
      <c r="D10" s="61">
        <v>327.6</v>
      </c>
      <c r="E10" s="33">
        <v>61</v>
      </c>
      <c r="F10" s="13">
        <f t="shared" si="2"/>
        <v>388.6</v>
      </c>
      <c r="G10" s="17">
        <f t="shared" si="0"/>
        <v>83.9448025119815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205</v>
      </c>
      <c r="C11" s="48">
        <v>790.2</v>
      </c>
      <c r="D11" s="61">
        <v>95.5</v>
      </c>
      <c r="E11" s="33">
        <v>3</v>
      </c>
      <c r="F11" s="13">
        <f t="shared" si="2"/>
        <v>98.5</v>
      </c>
      <c r="G11" s="17">
        <f t="shared" si="0"/>
        <v>88.91639473388095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206</v>
      </c>
      <c r="C12" s="48">
        <v>814.1</v>
      </c>
      <c r="D12" s="61">
        <v>101.6</v>
      </c>
      <c r="E12" s="33">
        <v>11</v>
      </c>
      <c r="F12" s="13">
        <f t="shared" si="2"/>
        <v>112.6</v>
      </c>
      <c r="G12" s="17">
        <f t="shared" si="0"/>
        <v>87.84935793676486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207</v>
      </c>
      <c r="C13" s="48">
        <v>768.5</v>
      </c>
      <c r="D13" s="61">
        <v>154.6</v>
      </c>
      <c r="E13" s="33">
        <v>18.3</v>
      </c>
      <c r="F13" s="13">
        <f t="shared" si="2"/>
        <v>172.9</v>
      </c>
      <c r="G13" s="17">
        <f t="shared" si="0"/>
        <v>81.63373698746548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208</v>
      </c>
      <c r="C14" s="48">
        <v>1105.3</v>
      </c>
      <c r="D14" s="61">
        <v>109.2</v>
      </c>
      <c r="E14" s="33">
        <v>3.8</v>
      </c>
      <c r="F14" s="13">
        <f t="shared" si="2"/>
        <v>113</v>
      </c>
      <c r="G14" s="17">
        <f t="shared" si="0"/>
        <v>90.72478043174917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210</v>
      </c>
      <c r="C15" s="48">
        <v>2010.5</v>
      </c>
      <c r="D15" s="61">
        <v>165.9</v>
      </c>
      <c r="E15" s="33">
        <v>10.8</v>
      </c>
      <c r="F15" s="13">
        <f t="shared" si="2"/>
        <v>176.70000000000002</v>
      </c>
      <c r="G15" s="17">
        <f t="shared" si="0"/>
        <v>91.92117776152159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209</v>
      </c>
      <c r="C16" s="48">
        <v>758.7</v>
      </c>
      <c r="D16" s="61">
        <v>104</v>
      </c>
      <c r="E16" s="33">
        <v>4</v>
      </c>
      <c r="F16" s="13">
        <f t="shared" si="2"/>
        <v>108</v>
      </c>
      <c r="G16" s="17">
        <f t="shared" si="0"/>
        <v>87.53894080996885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211</v>
      </c>
      <c r="C17" s="48">
        <v>1490.6</v>
      </c>
      <c r="D17" s="61">
        <v>319.8</v>
      </c>
      <c r="E17" s="33">
        <v>47.7</v>
      </c>
      <c r="F17" s="13">
        <f t="shared" si="2"/>
        <v>367.5</v>
      </c>
      <c r="G17" s="17">
        <f t="shared" si="0"/>
        <v>80.22173187664818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212</v>
      </c>
      <c r="C18" s="48">
        <v>1761.8</v>
      </c>
      <c r="D18" s="61">
        <v>232.1</v>
      </c>
      <c r="E18" s="33">
        <v>44.7</v>
      </c>
      <c r="F18" s="13">
        <f t="shared" si="2"/>
        <v>276.8</v>
      </c>
      <c r="G18" s="17">
        <f t="shared" si="0"/>
        <v>86.42205435102521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213</v>
      </c>
      <c r="C19" s="48">
        <v>1553.2</v>
      </c>
      <c r="D19" s="61">
        <v>265.4</v>
      </c>
      <c r="E19" s="33">
        <v>49.9</v>
      </c>
      <c r="F19" s="13">
        <f t="shared" si="2"/>
        <v>315.29999999999995</v>
      </c>
      <c r="G19" s="17">
        <f t="shared" si="0"/>
        <v>83.12550173936313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2" t="s">
        <v>85</v>
      </c>
      <c r="B32" s="203"/>
      <c r="C32" s="30">
        <f>SUM(C8:C31)</f>
        <v>15299.500000000002</v>
      </c>
      <c r="D32" s="30">
        <f>SUM(D8:D31)</f>
        <v>3887.4</v>
      </c>
      <c r="E32" s="19">
        <f>SUM(E8:E31)</f>
        <v>371</v>
      </c>
      <c r="F32" s="19">
        <f>SUM(F8:F31)</f>
        <v>4258.4</v>
      </c>
      <c r="G32" s="58" t="s">
        <v>13</v>
      </c>
      <c r="H32" s="59" t="s">
        <v>13</v>
      </c>
      <c r="I32" s="20">
        <v>1.2</v>
      </c>
      <c r="J32" s="60" t="s">
        <v>13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F1">
      <selection activeCell="L34" sqref="L34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198" t="s">
        <v>114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4" t="s">
        <v>8</v>
      </c>
      <c r="B3" s="202" t="s">
        <v>109</v>
      </c>
      <c r="C3" s="36" t="s">
        <v>115</v>
      </c>
      <c r="D3" s="34" t="s">
        <v>144</v>
      </c>
      <c r="E3" s="99" t="s">
        <v>116</v>
      </c>
      <c r="F3" s="36" t="s">
        <v>117</v>
      </c>
      <c r="G3" s="161" t="s">
        <v>145</v>
      </c>
      <c r="H3" s="99" t="s">
        <v>146</v>
      </c>
      <c r="I3" s="28" t="s">
        <v>29</v>
      </c>
      <c r="J3" s="196" t="s">
        <v>87</v>
      </c>
      <c r="K3" s="196" t="s">
        <v>10</v>
      </c>
      <c r="L3" s="29" t="s">
        <v>11</v>
      </c>
    </row>
    <row r="4" spans="1:12" ht="45.75" customHeight="1">
      <c r="A4" s="204"/>
      <c r="B4" s="202"/>
      <c r="C4" s="8" t="s">
        <v>97</v>
      </c>
      <c r="D4" s="8" t="s">
        <v>183</v>
      </c>
      <c r="E4" s="8" t="s">
        <v>75</v>
      </c>
      <c r="F4" s="36" t="s">
        <v>12</v>
      </c>
      <c r="G4" s="8" t="s">
        <v>183</v>
      </c>
      <c r="H4" s="84" t="s">
        <v>62</v>
      </c>
      <c r="I4" s="145" t="s">
        <v>98</v>
      </c>
      <c r="J4" s="197"/>
      <c r="K4" s="197"/>
      <c r="L4" s="177" t="s">
        <v>99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100</v>
      </c>
      <c r="F5" s="36" t="s">
        <v>101</v>
      </c>
      <c r="G5" s="28" t="s">
        <v>102</v>
      </c>
      <c r="H5" s="84" t="s">
        <v>63</v>
      </c>
      <c r="I5" s="28" t="s">
        <v>96</v>
      </c>
      <c r="J5" s="36" t="s">
        <v>103</v>
      </c>
      <c r="K5" s="36" t="s">
        <v>104</v>
      </c>
      <c r="L5" s="177" t="s">
        <v>105</v>
      </c>
    </row>
    <row r="6" spans="1:12" ht="11.25">
      <c r="A6" s="101">
        <v>1</v>
      </c>
      <c r="B6" s="16" t="s">
        <v>203</v>
      </c>
      <c r="C6" s="48">
        <v>108.4</v>
      </c>
      <c r="D6" s="48">
        <v>0</v>
      </c>
      <c r="E6" s="85">
        <f aca="true" t="shared" si="0" ref="E6:E29">C6-D6</f>
        <v>108.4</v>
      </c>
      <c r="F6" s="33">
        <v>4096.6</v>
      </c>
      <c r="G6" s="33">
        <v>704.7</v>
      </c>
      <c r="H6" s="85">
        <f aca="true" t="shared" si="1" ref="H6:H29">F6-G6</f>
        <v>3391.9000000000005</v>
      </c>
      <c r="I6" s="178">
        <f aca="true" t="shared" si="2" ref="I6:I29">E6/H6*100</f>
        <v>3.195848934225655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202</v>
      </c>
      <c r="C7" s="48">
        <v>79.3</v>
      </c>
      <c r="D7" s="48">
        <v>0</v>
      </c>
      <c r="E7" s="85">
        <f t="shared" si="0"/>
        <v>79.3</v>
      </c>
      <c r="F7" s="33">
        <v>1443.8</v>
      </c>
      <c r="G7" s="33">
        <v>293.5</v>
      </c>
      <c r="H7" s="85">
        <f t="shared" si="1"/>
        <v>1150.3</v>
      </c>
      <c r="I7" s="178">
        <f t="shared" si="2"/>
        <v>6.893853777275494</v>
      </c>
      <c r="J7" s="179">
        <v>0.189</v>
      </c>
      <c r="K7" s="180">
        <v>0.5</v>
      </c>
      <c r="L7" s="180">
        <f t="shared" si="3"/>
        <v>0.0945</v>
      </c>
    </row>
    <row r="8" spans="1:12" ht="11.25">
      <c r="A8" s="101">
        <v>3</v>
      </c>
      <c r="B8" s="16" t="s">
        <v>204</v>
      </c>
      <c r="C8" s="48">
        <v>314.5</v>
      </c>
      <c r="D8" s="48">
        <v>263.1</v>
      </c>
      <c r="E8" s="85">
        <f t="shared" si="0"/>
        <v>51.39999999999998</v>
      </c>
      <c r="F8" s="33">
        <v>3175.3</v>
      </c>
      <c r="G8" s="33">
        <v>717.9</v>
      </c>
      <c r="H8" s="85">
        <f t="shared" si="1"/>
        <v>2457.4</v>
      </c>
      <c r="I8" s="178">
        <f t="shared" si="2"/>
        <v>2.0916415723935855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205</v>
      </c>
      <c r="C9" s="48">
        <v>67</v>
      </c>
      <c r="D9" s="48">
        <v>0</v>
      </c>
      <c r="E9" s="85">
        <f t="shared" si="0"/>
        <v>67</v>
      </c>
      <c r="F9" s="33">
        <v>1052.2</v>
      </c>
      <c r="G9" s="33">
        <v>142.9</v>
      </c>
      <c r="H9" s="85">
        <f t="shared" si="1"/>
        <v>909.3000000000001</v>
      </c>
      <c r="I9" s="178">
        <f t="shared" si="2"/>
        <v>7.368305289783349</v>
      </c>
      <c r="J9" s="179">
        <v>0.237</v>
      </c>
      <c r="K9" s="180">
        <v>0.5</v>
      </c>
      <c r="L9" s="180">
        <f t="shared" si="3"/>
        <v>0.1185</v>
      </c>
    </row>
    <row r="10" spans="1:12" ht="11.25">
      <c r="A10" s="101">
        <v>5</v>
      </c>
      <c r="B10" s="16" t="s">
        <v>206</v>
      </c>
      <c r="C10" s="48">
        <v>13.1</v>
      </c>
      <c r="D10" s="48">
        <v>0</v>
      </c>
      <c r="E10" s="85">
        <f t="shared" si="0"/>
        <v>13.1</v>
      </c>
      <c r="F10" s="33">
        <v>1104</v>
      </c>
      <c r="G10" s="33">
        <v>170.1</v>
      </c>
      <c r="H10" s="85">
        <f t="shared" si="1"/>
        <v>933.9</v>
      </c>
      <c r="I10" s="178">
        <f t="shared" si="2"/>
        <v>1.402719777278081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207</v>
      </c>
      <c r="C11" s="48">
        <v>64.3</v>
      </c>
      <c r="D11" s="48">
        <v>0</v>
      </c>
      <c r="E11" s="85">
        <f t="shared" si="0"/>
        <v>64.3</v>
      </c>
      <c r="F11" s="33">
        <v>1360.6</v>
      </c>
      <c r="G11" s="33">
        <v>305.7</v>
      </c>
      <c r="H11" s="85">
        <f t="shared" si="1"/>
        <v>1054.8999999999999</v>
      </c>
      <c r="I11" s="178">
        <f t="shared" si="2"/>
        <v>6.095364489525075</v>
      </c>
      <c r="J11" s="179">
        <v>0.11</v>
      </c>
      <c r="K11" s="180">
        <v>0.5</v>
      </c>
      <c r="L11" s="180">
        <f t="shared" si="3"/>
        <v>0.055</v>
      </c>
    </row>
    <row r="12" spans="1:12" ht="11.25">
      <c r="A12" s="101">
        <v>7</v>
      </c>
      <c r="B12" s="16" t="s">
        <v>208</v>
      </c>
      <c r="C12" s="48">
        <v>59.9</v>
      </c>
      <c r="D12" s="48">
        <v>21.9</v>
      </c>
      <c r="E12" s="85">
        <f t="shared" si="0"/>
        <v>38</v>
      </c>
      <c r="F12" s="33">
        <v>1545</v>
      </c>
      <c r="G12" s="33">
        <v>308.2</v>
      </c>
      <c r="H12" s="85">
        <f t="shared" si="1"/>
        <v>1236.8</v>
      </c>
      <c r="I12" s="178">
        <f t="shared" si="2"/>
        <v>3.072445019404916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210</v>
      </c>
      <c r="C13" s="48">
        <v>79</v>
      </c>
      <c r="D13" s="48">
        <v>10.8</v>
      </c>
      <c r="E13" s="85">
        <f t="shared" si="0"/>
        <v>68.2</v>
      </c>
      <c r="F13" s="33">
        <v>2807.9</v>
      </c>
      <c r="G13" s="33">
        <v>551.6</v>
      </c>
      <c r="H13" s="85">
        <f t="shared" si="1"/>
        <v>2256.3</v>
      </c>
      <c r="I13" s="178">
        <f t="shared" si="2"/>
        <v>3.022647697557949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209</v>
      </c>
      <c r="C14" s="48">
        <v>5.6</v>
      </c>
      <c r="D14" s="48">
        <v>0</v>
      </c>
      <c r="E14" s="85">
        <f t="shared" si="0"/>
        <v>5.6</v>
      </c>
      <c r="F14" s="33">
        <v>1076.8</v>
      </c>
      <c r="G14" s="33">
        <v>199.9</v>
      </c>
      <c r="H14" s="85">
        <f t="shared" si="1"/>
        <v>876.9</v>
      </c>
      <c r="I14" s="178">
        <f t="shared" si="2"/>
        <v>0.6386132968411449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211</v>
      </c>
      <c r="C15" s="48">
        <v>43</v>
      </c>
      <c r="D15" s="48">
        <v>21.9</v>
      </c>
      <c r="E15" s="85">
        <f t="shared" si="0"/>
        <v>21.1</v>
      </c>
      <c r="F15" s="33">
        <v>2248.2</v>
      </c>
      <c r="G15" s="33">
        <v>363.5</v>
      </c>
      <c r="H15" s="85">
        <f t="shared" si="1"/>
        <v>1884.6999999999998</v>
      </c>
      <c r="I15" s="178">
        <f t="shared" si="2"/>
        <v>1.1195415716029078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212</v>
      </c>
      <c r="C16" s="48">
        <v>114.6</v>
      </c>
      <c r="D16" s="48">
        <v>21.8</v>
      </c>
      <c r="E16" s="85">
        <f t="shared" si="0"/>
        <v>92.8</v>
      </c>
      <c r="F16" s="33">
        <v>2839.9</v>
      </c>
      <c r="G16" s="33">
        <v>755.9</v>
      </c>
      <c r="H16" s="85">
        <f t="shared" si="1"/>
        <v>2084</v>
      </c>
      <c r="I16" s="178">
        <f t="shared" si="2"/>
        <v>4.452975047984645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213</v>
      </c>
      <c r="C17" s="48">
        <v>133.7</v>
      </c>
      <c r="D17" s="48">
        <v>20.9</v>
      </c>
      <c r="E17" s="85">
        <f t="shared" si="0"/>
        <v>112.79999999999998</v>
      </c>
      <c r="F17" s="33">
        <v>2326.1</v>
      </c>
      <c r="G17" s="33">
        <v>457.6</v>
      </c>
      <c r="H17" s="85">
        <f t="shared" si="1"/>
        <v>1868.5</v>
      </c>
      <c r="I17" s="178">
        <f t="shared" si="2"/>
        <v>6.036928017126035</v>
      </c>
      <c r="J17" s="179">
        <v>0.104</v>
      </c>
      <c r="K17" s="180">
        <v>0.5</v>
      </c>
      <c r="L17" s="180">
        <f t="shared" si="3"/>
        <v>0.052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2" t="s">
        <v>72</v>
      </c>
      <c r="B30" s="203"/>
      <c r="C30" s="30">
        <f aca="true" t="shared" si="4" ref="C30:H30">SUM(C6:C29)</f>
        <v>1082.4</v>
      </c>
      <c r="D30" s="30">
        <f t="shared" si="4"/>
        <v>360.4</v>
      </c>
      <c r="E30" s="142">
        <f t="shared" si="4"/>
        <v>721.9999999999999</v>
      </c>
      <c r="F30" s="142">
        <f t="shared" si="4"/>
        <v>25076.4</v>
      </c>
      <c r="G30" s="142">
        <f t="shared" si="4"/>
        <v>4971.5</v>
      </c>
      <c r="H30" s="86">
        <f t="shared" si="4"/>
        <v>20104.899999999998</v>
      </c>
      <c r="I30" s="181" t="s">
        <v>13</v>
      </c>
      <c r="J30" s="59" t="s">
        <v>13</v>
      </c>
      <c r="K30" s="130">
        <v>0.5</v>
      </c>
      <c r="L30" s="130" t="s">
        <v>13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K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6" sqref="N1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198" t="s">
        <v>119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4" ht="11.25">
      <c r="A2" s="114"/>
      <c r="B2" s="115"/>
      <c r="C2" s="115"/>
      <c r="D2" s="115"/>
    </row>
    <row r="3" spans="1:14" ht="173.25" customHeight="1">
      <c r="A3" s="204" t="s">
        <v>8</v>
      </c>
      <c r="B3" s="196" t="s">
        <v>109</v>
      </c>
      <c r="C3" s="99" t="s">
        <v>120</v>
      </c>
      <c r="D3" s="99" t="s">
        <v>147</v>
      </c>
      <c r="E3" s="28" t="s">
        <v>121</v>
      </c>
      <c r="F3" s="99" t="s">
        <v>122</v>
      </c>
      <c r="G3" s="99" t="s">
        <v>123</v>
      </c>
      <c r="H3" s="36" t="s">
        <v>124</v>
      </c>
      <c r="I3" s="161" t="s">
        <v>148</v>
      </c>
      <c r="J3" s="99" t="s">
        <v>149</v>
      </c>
      <c r="K3" s="5" t="s">
        <v>90</v>
      </c>
      <c r="L3" s="196" t="s">
        <v>9</v>
      </c>
      <c r="M3" s="196" t="s">
        <v>10</v>
      </c>
      <c r="N3" s="29" t="s">
        <v>11</v>
      </c>
    </row>
    <row r="4" spans="1:14" ht="53.25" customHeight="1">
      <c r="A4" s="205"/>
      <c r="B4" s="197"/>
      <c r="C4" s="8" t="s">
        <v>31</v>
      </c>
      <c r="D4" s="97" t="s">
        <v>125</v>
      </c>
      <c r="E4" s="8" t="s">
        <v>183</v>
      </c>
      <c r="F4" s="8" t="s">
        <v>31</v>
      </c>
      <c r="G4" s="8" t="s">
        <v>31</v>
      </c>
      <c r="H4" s="36" t="s">
        <v>12</v>
      </c>
      <c r="I4" s="8" t="s">
        <v>183</v>
      </c>
      <c r="J4" s="162" t="s">
        <v>91</v>
      </c>
      <c r="K4" s="136" t="s">
        <v>92</v>
      </c>
      <c r="L4" s="197"/>
      <c r="M4" s="197"/>
      <c r="N4" s="146" t="s">
        <v>93</v>
      </c>
    </row>
    <row r="5" spans="1:14" ht="14.25" customHeight="1">
      <c r="A5" s="49">
        <v>1</v>
      </c>
      <c r="B5" s="36">
        <v>2</v>
      </c>
      <c r="C5" s="36" t="s">
        <v>94</v>
      </c>
      <c r="D5" s="36" t="s">
        <v>95</v>
      </c>
      <c r="E5" s="83">
        <v>5</v>
      </c>
      <c r="F5" s="8">
        <v>6</v>
      </c>
      <c r="G5" s="83">
        <v>7</v>
      </c>
      <c r="H5" s="36" t="s">
        <v>63</v>
      </c>
      <c r="I5" s="28" t="s">
        <v>96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203</v>
      </c>
      <c r="C6" s="155">
        <v>964.7</v>
      </c>
      <c r="D6" s="18">
        <v>14.3</v>
      </c>
      <c r="E6" s="155">
        <v>950.4</v>
      </c>
      <c r="F6" s="164">
        <v>0</v>
      </c>
      <c r="G6" s="165">
        <v>6.2</v>
      </c>
      <c r="H6" s="33">
        <v>4096.6</v>
      </c>
      <c r="I6" s="33">
        <v>704.7</v>
      </c>
      <c r="J6" s="166">
        <f aca="true" t="shared" si="0" ref="J6:J29">H6-I6</f>
        <v>3391.9000000000005</v>
      </c>
      <c r="K6" s="167">
        <f aca="true" t="shared" si="1" ref="K6:K29">(E6+F6+G6)/J6*100</f>
        <v>28.202482384504258</v>
      </c>
      <c r="L6" s="168">
        <v>0.836</v>
      </c>
      <c r="M6" s="126">
        <v>1.5</v>
      </c>
      <c r="N6" s="126">
        <f aca="true" t="shared" si="2" ref="N6:N29">L6*M6</f>
        <v>1.254</v>
      </c>
    </row>
    <row r="7" spans="1:14" ht="11.25">
      <c r="A7" s="101">
        <v>2</v>
      </c>
      <c r="B7" s="16" t="s">
        <v>202</v>
      </c>
      <c r="C7" s="85">
        <v>675.6</v>
      </c>
      <c r="D7" s="18">
        <v>19.6</v>
      </c>
      <c r="E7" s="85">
        <v>656</v>
      </c>
      <c r="F7" s="164">
        <v>0</v>
      </c>
      <c r="G7" s="165">
        <v>3.5</v>
      </c>
      <c r="H7" s="33">
        <v>1443.8</v>
      </c>
      <c r="I7" s="33">
        <v>293.5</v>
      </c>
      <c r="J7" s="166">
        <f t="shared" si="0"/>
        <v>1150.3</v>
      </c>
      <c r="K7" s="167">
        <f t="shared" si="1"/>
        <v>57.33286968616883</v>
      </c>
      <c r="L7" s="168">
        <v>0.253</v>
      </c>
      <c r="M7" s="126">
        <v>1.5</v>
      </c>
      <c r="N7" s="126">
        <f t="shared" si="2"/>
        <v>0.3795</v>
      </c>
    </row>
    <row r="8" spans="1:14" ht="11.25">
      <c r="A8" s="101">
        <v>3</v>
      </c>
      <c r="B8" s="16" t="s">
        <v>204</v>
      </c>
      <c r="C8" s="141">
        <v>1547.2</v>
      </c>
      <c r="D8" s="18">
        <v>40.7</v>
      </c>
      <c r="E8" s="141">
        <v>1506.5</v>
      </c>
      <c r="F8" s="164">
        <v>0</v>
      </c>
      <c r="G8" s="165">
        <v>0</v>
      </c>
      <c r="H8" s="33">
        <v>3175.3</v>
      </c>
      <c r="I8" s="33">
        <v>717.9</v>
      </c>
      <c r="J8" s="166">
        <f t="shared" si="0"/>
        <v>2457.4</v>
      </c>
      <c r="K8" s="167">
        <f t="shared" si="1"/>
        <v>61.304630910718636</v>
      </c>
      <c r="L8" s="168">
        <v>0.174</v>
      </c>
      <c r="M8" s="126">
        <v>1.5</v>
      </c>
      <c r="N8" s="126">
        <f t="shared" si="2"/>
        <v>0.261</v>
      </c>
    </row>
    <row r="9" spans="1:14" ht="11.25">
      <c r="A9" s="101">
        <v>4</v>
      </c>
      <c r="B9" s="16" t="s">
        <v>205</v>
      </c>
      <c r="C9" s="85">
        <v>550</v>
      </c>
      <c r="D9" s="18">
        <v>20</v>
      </c>
      <c r="E9" s="85">
        <v>530</v>
      </c>
      <c r="F9" s="164">
        <v>0</v>
      </c>
      <c r="G9" s="165">
        <v>0</v>
      </c>
      <c r="H9" s="33">
        <v>1052.2</v>
      </c>
      <c r="I9" s="33">
        <v>142.9</v>
      </c>
      <c r="J9" s="166">
        <f t="shared" si="0"/>
        <v>909.3000000000001</v>
      </c>
      <c r="K9" s="167">
        <f t="shared" si="1"/>
        <v>58.28659408336082</v>
      </c>
      <c r="L9" s="168">
        <v>0.234</v>
      </c>
      <c r="M9" s="126">
        <v>1.5</v>
      </c>
      <c r="N9" s="126">
        <f t="shared" si="2"/>
        <v>0.35100000000000003</v>
      </c>
    </row>
    <row r="10" spans="1:14" ht="11.25">
      <c r="A10" s="101">
        <v>5</v>
      </c>
      <c r="B10" s="16" t="s">
        <v>206</v>
      </c>
      <c r="C10" s="85">
        <v>567.4</v>
      </c>
      <c r="D10" s="18">
        <v>21.2</v>
      </c>
      <c r="E10" s="85">
        <v>546.2</v>
      </c>
      <c r="F10" s="164">
        <v>0</v>
      </c>
      <c r="G10" s="165">
        <v>0</v>
      </c>
      <c r="H10" s="33">
        <v>1104</v>
      </c>
      <c r="I10" s="33">
        <v>170.1</v>
      </c>
      <c r="J10" s="166">
        <f t="shared" si="0"/>
        <v>933.9</v>
      </c>
      <c r="K10" s="167">
        <f t="shared" si="1"/>
        <v>58.48591926330443</v>
      </c>
      <c r="L10" s="168">
        <v>0.23</v>
      </c>
      <c r="M10" s="126">
        <v>1.5</v>
      </c>
      <c r="N10" s="126">
        <f t="shared" si="2"/>
        <v>0.34500000000000003</v>
      </c>
    </row>
    <row r="11" spans="1:14" ht="11.25">
      <c r="A11" s="101">
        <v>6</v>
      </c>
      <c r="B11" s="16" t="s">
        <v>207</v>
      </c>
      <c r="C11" s="85">
        <v>591.3</v>
      </c>
      <c r="D11" s="18">
        <v>19.6</v>
      </c>
      <c r="E11" s="85">
        <v>571.7</v>
      </c>
      <c r="F11" s="164">
        <v>0</v>
      </c>
      <c r="G11" s="165">
        <v>3.5</v>
      </c>
      <c r="H11" s="33">
        <v>1360.6</v>
      </c>
      <c r="I11" s="33">
        <v>305.7</v>
      </c>
      <c r="J11" s="166">
        <f t="shared" si="0"/>
        <v>1054.8999999999999</v>
      </c>
      <c r="K11" s="167">
        <f t="shared" si="1"/>
        <v>54.526495402407825</v>
      </c>
      <c r="L11" s="168">
        <v>0.309</v>
      </c>
      <c r="M11" s="126">
        <v>1.5</v>
      </c>
      <c r="N11" s="126">
        <f t="shared" si="2"/>
        <v>0.4635</v>
      </c>
    </row>
    <row r="12" spans="1:14" ht="11.25">
      <c r="A12" s="101">
        <v>7</v>
      </c>
      <c r="B12" s="16" t="s">
        <v>208</v>
      </c>
      <c r="C12" s="85">
        <v>820.9</v>
      </c>
      <c r="D12" s="18">
        <v>39.3</v>
      </c>
      <c r="E12" s="85">
        <v>781.6</v>
      </c>
      <c r="F12" s="164">
        <v>0</v>
      </c>
      <c r="G12" s="165">
        <v>5.1</v>
      </c>
      <c r="H12" s="33">
        <v>1545</v>
      </c>
      <c r="I12" s="33">
        <v>308.2</v>
      </c>
      <c r="J12" s="166">
        <f t="shared" si="0"/>
        <v>1236.8</v>
      </c>
      <c r="K12" s="167">
        <f t="shared" si="1"/>
        <v>63.60769728331178</v>
      </c>
      <c r="L12" s="168">
        <v>0.128</v>
      </c>
      <c r="M12" s="126">
        <v>1.5</v>
      </c>
      <c r="N12" s="126">
        <f t="shared" si="2"/>
        <v>0.192</v>
      </c>
    </row>
    <row r="13" spans="1:14" ht="11.25">
      <c r="A13" s="101">
        <v>8</v>
      </c>
      <c r="B13" s="16" t="s">
        <v>210</v>
      </c>
      <c r="C13" s="85">
        <v>1397.7</v>
      </c>
      <c r="D13" s="18">
        <v>42.9</v>
      </c>
      <c r="E13" s="85">
        <v>1354.8</v>
      </c>
      <c r="F13" s="164">
        <v>0</v>
      </c>
      <c r="G13" s="165">
        <v>6.5</v>
      </c>
      <c r="H13" s="33">
        <v>2807.9</v>
      </c>
      <c r="I13" s="33">
        <v>551.6</v>
      </c>
      <c r="J13" s="166">
        <f t="shared" si="0"/>
        <v>2256.3</v>
      </c>
      <c r="K13" s="167">
        <f t="shared" si="1"/>
        <v>60.33328901298586</v>
      </c>
      <c r="L13" s="168">
        <v>0.193</v>
      </c>
      <c r="M13" s="126">
        <v>1.5</v>
      </c>
      <c r="N13" s="126">
        <f t="shared" si="2"/>
        <v>0.2895</v>
      </c>
    </row>
    <row r="14" spans="1:14" ht="11.25">
      <c r="A14" s="101">
        <v>9</v>
      </c>
      <c r="B14" s="16" t="s">
        <v>209</v>
      </c>
      <c r="C14" s="85">
        <v>550.9</v>
      </c>
      <c r="D14" s="18">
        <v>19.6</v>
      </c>
      <c r="E14" s="85">
        <v>531.3</v>
      </c>
      <c r="F14" s="164">
        <v>0</v>
      </c>
      <c r="G14" s="165">
        <v>0</v>
      </c>
      <c r="H14" s="33">
        <v>1076.8</v>
      </c>
      <c r="I14" s="33">
        <v>199.9</v>
      </c>
      <c r="J14" s="166">
        <f t="shared" si="0"/>
        <v>876.9</v>
      </c>
      <c r="K14" s="167">
        <f t="shared" si="1"/>
        <v>60.588436537803624</v>
      </c>
      <c r="L14" s="168">
        <v>0.188</v>
      </c>
      <c r="M14" s="126">
        <v>1.5</v>
      </c>
      <c r="N14" s="126">
        <f t="shared" si="2"/>
        <v>0.28200000000000003</v>
      </c>
    </row>
    <row r="15" spans="1:14" ht="11.25">
      <c r="A15" s="101">
        <v>10</v>
      </c>
      <c r="B15" s="16" t="s">
        <v>211</v>
      </c>
      <c r="C15" s="85">
        <v>1071.6</v>
      </c>
      <c r="D15" s="18">
        <v>39.3</v>
      </c>
      <c r="E15" s="85">
        <v>1032.3</v>
      </c>
      <c r="F15" s="164">
        <v>0</v>
      </c>
      <c r="G15" s="165">
        <v>0</v>
      </c>
      <c r="H15" s="33">
        <v>2248.2</v>
      </c>
      <c r="I15" s="33">
        <v>363.5</v>
      </c>
      <c r="J15" s="166">
        <f t="shared" si="0"/>
        <v>1884.6999999999998</v>
      </c>
      <c r="K15" s="167">
        <f t="shared" si="1"/>
        <v>54.77264286093278</v>
      </c>
      <c r="L15" s="168">
        <v>0.305</v>
      </c>
      <c r="M15" s="126">
        <v>1.5</v>
      </c>
      <c r="N15" s="126">
        <f t="shared" si="2"/>
        <v>0.4575</v>
      </c>
    </row>
    <row r="16" spans="1:14" ht="11.25">
      <c r="A16" s="101">
        <v>11</v>
      </c>
      <c r="B16" s="16" t="s">
        <v>212</v>
      </c>
      <c r="C16" s="85">
        <v>1228.7</v>
      </c>
      <c r="D16" s="18">
        <v>39.3</v>
      </c>
      <c r="E16" s="85">
        <v>1189.4</v>
      </c>
      <c r="F16" s="164">
        <v>0</v>
      </c>
      <c r="G16" s="165">
        <v>0</v>
      </c>
      <c r="H16" s="33">
        <v>2839.9</v>
      </c>
      <c r="I16" s="33">
        <v>755.9</v>
      </c>
      <c r="J16" s="166">
        <f t="shared" si="0"/>
        <v>2084</v>
      </c>
      <c r="K16" s="167">
        <f t="shared" si="1"/>
        <v>57.07293666026872</v>
      </c>
      <c r="L16" s="168">
        <v>0.259</v>
      </c>
      <c r="M16" s="126">
        <v>1.5</v>
      </c>
      <c r="N16" s="126">
        <f t="shared" si="2"/>
        <v>0.3885</v>
      </c>
    </row>
    <row r="17" spans="1:14" ht="11.25">
      <c r="A17" s="101">
        <v>12</v>
      </c>
      <c r="B17" s="16" t="s">
        <v>213</v>
      </c>
      <c r="C17" s="141">
        <v>987.3</v>
      </c>
      <c r="D17" s="18">
        <v>40.1</v>
      </c>
      <c r="E17" s="141">
        <v>947.2</v>
      </c>
      <c r="F17" s="164">
        <v>0</v>
      </c>
      <c r="G17" s="165">
        <v>9.5</v>
      </c>
      <c r="H17" s="33">
        <v>2326.1</v>
      </c>
      <c r="I17" s="33">
        <v>457.6</v>
      </c>
      <c r="J17" s="166">
        <f t="shared" si="0"/>
        <v>1868.5</v>
      </c>
      <c r="K17" s="167">
        <f t="shared" si="1"/>
        <v>51.201498528231205</v>
      </c>
      <c r="L17" s="168">
        <v>0.376</v>
      </c>
      <c r="M17" s="126">
        <v>1.5</v>
      </c>
      <c r="N17" s="126">
        <f t="shared" si="2"/>
        <v>0.5640000000000001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2" t="s">
        <v>85</v>
      </c>
      <c r="B30" s="203"/>
      <c r="C30" s="30">
        <f aca="true" t="shared" si="4" ref="C30:J30">SUM(C6:C29)</f>
        <v>10953.3</v>
      </c>
      <c r="D30" s="30">
        <f t="shared" si="4"/>
        <v>355.90000000000003</v>
      </c>
      <c r="E30" s="174">
        <f t="shared" si="4"/>
        <v>10597.400000000001</v>
      </c>
      <c r="F30" s="174">
        <f t="shared" si="4"/>
        <v>0</v>
      </c>
      <c r="G30" s="175">
        <f t="shared" si="4"/>
        <v>34.3</v>
      </c>
      <c r="H30" s="175">
        <f t="shared" si="4"/>
        <v>25076.4</v>
      </c>
      <c r="I30" s="175">
        <f t="shared" si="4"/>
        <v>4971.5</v>
      </c>
      <c r="J30" s="175">
        <f t="shared" si="4"/>
        <v>20104.899999999998</v>
      </c>
      <c r="K30" s="143" t="s">
        <v>13</v>
      </c>
      <c r="L30" s="128" t="s">
        <v>13</v>
      </c>
      <c r="M30" s="129">
        <v>1.5</v>
      </c>
      <c r="N30" s="130" t="s">
        <v>13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G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0" sqref="K30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198" t="s">
        <v>89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" ht="11.25">
      <c r="A2" s="114"/>
      <c r="B2" s="115"/>
    </row>
    <row r="3" spans="1:10" ht="143.25" customHeight="1">
      <c r="A3" s="204" t="s">
        <v>8</v>
      </c>
      <c r="B3" s="202" t="s">
        <v>109</v>
      </c>
      <c r="C3" s="99" t="s">
        <v>126</v>
      </c>
      <c r="D3" s="36" t="s">
        <v>127</v>
      </c>
      <c r="E3" s="36" t="s">
        <v>150</v>
      </c>
      <c r="F3" s="28" t="s">
        <v>151</v>
      </c>
      <c r="G3" s="28" t="s">
        <v>29</v>
      </c>
      <c r="H3" s="196" t="s">
        <v>87</v>
      </c>
      <c r="I3" s="196" t="s">
        <v>24</v>
      </c>
      <c r="J3" s="29" t="s">
        <v>11</v>
      </c>
    </row>
    <row r="4" spans="1:10" ht="49.5" customHeight="1">
      <c r="A4" s="204"/>
      <c r="B4" s="202"/>
      <c r="C4" s="8" t="s">
        <v>82</v>
      </c>
      <c r="D4" s="8" t="s">
        <v>31</v>
      </c>
      <c r="E4" s="8" t="s">
        <v>41</v>
      </c>
      <c r="F4" s="154" t="s">
        <v>47</v>
      </c>
      <c r="G4" s="145" t="s">
        <v>45</v>
      </c>
      <c r="H4" s="197"/>
      <c r="I4" s="197"/>
      <c r="J4" s="119" t="s">
        <v>34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203</v>
      </c>
      <c r="C6" s="155">
        <v>0</v>
      </c>
      <c r="D6" s="33">
        <v>4096.6</v>
      </c>
      <c r="E6" s="33">
        <v>704.7</v>
      </c>
      <c r="F6" s="85">
        <f aca="true" t="shared" si="0" ref="F6:F29">D6-E6</f>
        <v>3391.9000000000005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202</v>
      </c>
      <c r="C7" s="155">
        <v>0</v>
      </c>
      <c r="D7" s="33">
        <v>1443.8</v>
      </c>
      <c r="E7" s="33">
        <v>293.5</v>
      </c>
      <c r="F7" s="85">
        <f t="shared" si="0"/>
        <v>1150.3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204</v>
      </c>
      <c r="C8" s="155">
        <v>0</v>
      </c>
      <c r="D8" s="33">
        <v>3175.3</v>
      </c>
      <c r="E8" s="33">
        <v>717.9</v>
      </c>
      <c r="F8" s="85">
        <f t="shared" si="0"/>
        <v>2457.4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205</v>
      </c>
      <c r="C9" s="155">
        <v>0</v>
      </c>
      <c r="D9" s="33">
        <v>1052.2</v>
      </c>
      <c r="E9" s="33">
        <v>142.9</v>
      </c>
      <c r="F9" s="85">
        <f t="shared" si="0"/>
        <v>909.3000000000001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206</v>
      </c>
      <c r="C10" s="155">
        <v>0</v>
      </c>
      <c r="D10" s="33">
        <v>1104</v>
      </c>
      <c r="E10" s="33">
        <v>170.1</v>
      </c>
      <c r="F10" s="85">
        <f t="shared" si="0"/>
        <v>933.9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207</v>
      </c>
      <c r="C11" s="155">
        <v>0</v>
      </c>
      <c r="D11" s="33">
        <v>1360.6</v>
      </c>
      <c r="E11" s="33">
        <v>305.7</v>
      </c>
      <c r="F11" s="85">
        <f t="shared" si="0"/>
        <v>1054.8999999999999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208</v>
      </c>
      <c r="C12" s="155">
        <v>0</v>
      </c>
      <c r="D12" s="33">
        <v>1545</v>
      </c>
      <c r="E12" s="33">
        <v>308.2</v>
      </c>
      <c r="F12" s="85">
        <f t="shared" si="0"/>
        <v>1236.8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210</v>
      </c>
      <c r="C13" s="155">
        <v>0</v>
      </c>
      <c r="D13" s="33">
        <v>2807.9</v>
      </c>
      <c r="E13" s="33">
        <v>551.6</v>
      </c>
      <c r="F13" s="85">
        <f t="shared" si="0"/>
        <v>2256.3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209</v>
      </c>
      <c r="C14" s="155">
        <v>0</v>
      </c>
      <c r="D14" s="33">
        <v>1076.8</v>
      </c>
      <c r="E14" s="33">
        <v>199.9</v>
      </c>
      <c r="F14" s="85">
        <f t="shared" si="0"/>
        <v>876.9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211</v>
      </c>
      <c r="C15" s="155">
        <v>0</v>
      </c>
      <c r="D15" s="33">
        <v>2248.2</v>
      </c>
      <c r="E15" s="33">
        <v>363.5</v>
      </c>
      <c r="F15" s="85">
        <f t="shared" si="0"/>
        <v>1884.6999999999998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212</v>
      </c>
      <c r="C16" s="155">
        <v>0</v>
      </c>
      <c r="D16" s="33">
        <v>2839.9</v>
      </c>
      <c r="E16" s="33">
        <v>755.9</v>
      </c>
      <c r="F16" s="85">
        <f t="shared" si="0"/>
        <v>2084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213</v>
      </c>
      <c r="C17" s="155">
        <v>0</v>
      </c>
      <c r="D17" s="33">
        <v>2326.1</v>
      </c>
      <c r="E17" s="33">
        <v>457.6</v>
      </c>
      <c r="F17" s="85">
        <f t="shared" si="0"/>
        <v>1868.5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2" t="s">
        <v>85</v>
      </c>
      <c r="B30" s="203"/>
      <c r="C30" s="86">
        <f>SUM(C6:C29)</f>
        <v>0</v>
      </c>
      <c r="D30" s="86">
        <f>SUM(D6:D29)</f>
        <v>25076.4</v>
      </c>
      <c r="E30" s="86">
        <f>SUM(E6:E29)</f>
        <v>4971.5</v>
      </c>
      <c r="F30" s="142">
        <f>SUM(F6:F29)</f>
        <v>20104.899999999998</v>
      </c>
      <c r="G30" s="143" t="s">
        <v>13</v>
      </c>
      <c r="H30" s="128" t="s">
        <v>13</v>
      </c>
      <c r="I30" s="130">
        <v>1.2</v>
      </c>
      <c r="J30" s="130" t="s">
        <v>13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198" t="s">
        <v>86</v>
      </c>
      <c r="B1" s="198"/>
      <c r="C1" s="198"/>
      <c r="D1" s="198"/>
      <c r="E1" s="198"/>
      <c r="F1" s="198"/>
      <c r="G1" s="198"/>
      <c r="H1" s="198"/>
      <c r="I1" s="144"/>
      <c r="J1" s="144"/>
      <c r="K1" s="144"/>
    </row>
    <row r="2" spans="1:2" ht="11.25">
      <c r="A2" s="114"/>
      <c r="B2" s="115"/>
    </row>
    <row r="3" spans="1:8" ht="72" customHeight="1">
      <c r="A3" s="204" t="s">
        <v>8</v>
      </c>
      <c r="B3" s="202" t="s">
        <v>109</v>
      </c>
      <c r="C3" s="99" t="s">
        <v>128</v>
      </c>
      <c r="D3" s="83" t="s">
        <v>169</v>
      </c>
      <c r="E3" s="99" t="s">
        <v>29</v>
      </c>
      <c r="F3" s="196" t="s">
        <v>87</v>
      </c>
      <c r="G3" s="196" t="s">
        <v>10</v>
      </c>
      <c r="H3" s="29" t="s">
        <v>11</v>
      </c>
    </row>
    <row r="4" spans="1:8" ht="38.25" customHeight="1">
      <c r="A4" s="205"/>
      <c r="B4" s="202"/>
      <c r="C4" s="135" t="s">
        <v>88</v>
      </c>
      <c r="D4" s="135" t="s">
        <v>83</v>
      </c>
      <c r="E4" s="145" t="s">
        <v>84</v>
      </c>
      <c r="F4" s="197"/>
      <c r="G4" s="197"/>
      <c r="H4" s="146" t="s">
        <v>57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203</v>
      </c>
      <c r="C6" s="147">
        <v>0</v>
      </c>
      <c r="D6" s="155">
        <v>964.7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202</v>
      </c>
      <c r="C7" s="147">
        <v>0</v>
      </c>
      <c r="D7" s="85">
        <v>675.6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204</v>
      </c>
      <c r="C8" s="147">
        <v>0</v>
      </c>
      <c r="D8" s="141">
        <v>1547.2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205</v>
      </c>
      <c r="C9" s="147">
        <v>0</v>
      </c>
      <c r="D9" s="85">
        <v>550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206</v>
      </c>
      <c r="C10" s="147">
        <v>0</v>
      </c>
      <c r="D10" s="85">
        <v>567.4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207</v>
      </c>
      <c r="C11" s="147">
        <v>0</v>
      </c>
      <c r="D11" s="85">
        <v>591.3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208</v>
      </c>
      <c r="C12" s="147">
        <v>0</v>
      </c>
      <c r="D12" s="85">
        <v>820.9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210</v>
      </c>
      <c r="C13" s="147">
        <v>0</v>
      </c>
      <c r="D13" s="85">
        <v>1397.7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209</v>
      </c>
      <c r="C14" s="147">
        <v>0</v>
      </c>
      <c r="D14" s="85">
        <v>550.9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211</v>
      </c>
      <c r="C15" s="147">
        <v>0</v>
      </c>
      <c r="D15" s="85">
        <v>1071.6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212</v>
      </c>
      <c r="C16" s="147">
        <v>0</v>
      </c>
      <c r="D16" s="85">
        <v>1228.7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213</v>
      </c>
      <c r="C17" s="147">
        <v>0</v>
      </c>
      <c r="D17" s="141">
        <v>987.3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2" t="s">
        <v>85</v>
      </c>
      <c r="B30" s="203"/>
      <c r="C30" s="153">
        <f>SUM(C6:C29)</f>
        <v>0</v>
      </c>
      <c r="D30" s="142">
        <f>SUM(D6:D29)</f>
        <v>10953.3</v>
      </c>
      <c r="E30" s="143" t="s">
        <v>13</v>
      </c>
      <c r="F30" s="128" t="s">
        <v>13</v>
      </c>
      <c r="G30" s="130">
        <v>1.2</v>
      </c>
      <c r="H30" s="130" t="s">
        <v>13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E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0" sqref="I30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</row>
    <row r="2" spans="1:2" ht="11.25">
      <c r="A2" s="114"/>
      <c r="B2" s="115"/>
    </row>
    <row r="3" spans="1:8" ht="78.75" customHeight="1">
      <c r="A3" s="204" t="s">
        <v>80</v>
      </c>
      <c r="B3" s="202" t="s">
        <v>109</v>
      </c>
      <c r="C3" s="99" t="s">
        <v>129</v>
      </c>
      <c r="D3" s="99" t="s">
        <v>130</v>
      </c>
      <c r="E3" s="99" t="s">
        <v>29</v>
      </c>
      <c r="F3" s="196" t="s">
        <v>81</v>
      </c>
      <c r="G3" s="196" t="s">
        <v>10</v>
      </c>
      <c r="H3" s="29" t="s">
        <v>11</v>
      </c>
    </row>
    <row r="4" spans="1:8" ht="45" customHeight="1">
      <c r="A4" s="205"/>
      <c r="B4" s="202"/>
      <c r="C4" s="135" t="s">
        <v>82</v>
      </c>
      <c r="D4" s="135" t="s">
        <v>83</v>
      </c>
      <c r="E4" s="136" t="s">
        <v>84</v>
      </c>
      <c r="F4" s="197"/>
      <c r="G4" s="197"/>
      <c r="H4" s="136" t="s">
        <v>57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203</v>
      </c>
      <c r="C6" s="85">
        <v>0</v>
      </c>
      <c r="D6" s="137">
        <v>7.5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202</v>
      </c>
      <c r="C7" s="85">
        <v>0</v>
      </c>
      <c r="D7" s="137">
        <v>22.5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204</v>
      </c>
      <c r="C8" s="85">
        <v>0</v>
      </c>
      <c r="D8" s="137">
        <v>149.7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205</v>
      </c>
      <c r="C9" s="85">
        <v>0</v>
      </c>
      <c r="D9" s="137">
        <v>28.7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206</v>
      </c>
      <c r="C10" s="85">
        <v>0</v>
      </c>
      <c r="D10" s="137">
        <v>25.2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207</v>
      </c>
      <c r="C11" s="85">
        <v>0</v>
      </c>
      <c r="D11" s="137">
        <v>9.8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208</v>
      </c>
      <c r="C12" s="85">
        <v>0</v>
      </c>
      <c r="D12" s="137">
        <v>36.1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210</v>
      </c>
      <c r="C13" s="85">
        <v>0</v>
      </c>
      <c r="D13" s="137">
        <v>55.3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209</v>
      </c>
      <c r="C14" s="85">
        <v>0</v>
      </c>
      <c r="D14" s="137">
        <v>31.5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211</v>
      </c>
      <c r="C15" s="85">
        <v>0</v>
      </c>
      <c r="D15" s="137">
        <v>61.2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212</v>
      </c>
      <c r="C16" s="85">
        <v>0</v>
      </c>
      <c r="D16" s="137">
        <v>97.7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213</v>
      </c>
      <c r="C17" s="85">
        <v>0</v>
      </c>
      <c r="D17" s="137">
        <v>28.5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2" t="s">
        <v>85</v>
      </c>
      <c r="B30" s="203"/>
      <c r="C30" s="86">
        <f>SUM(C6:C29)</f>
        <v>0</v>
      </c>
      <c r="D30" s="142">
        <f>SUM(D6:D29)</f>
        <v>553.7</v>
      </c>
      <c r="E30" s="143" t="s">
        <v>13</v>
      </c>
      <c r="F30" s="128" t="s">
        <v>13</v>
      </c>
      <c r="G30" s="130">
        <v>1.2</v>
      </c>
      <c r="H30" s="130" t="s">
        <v>13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:L4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198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4" t="s">
        <v>8</v>
      </c>
      <c r="B3" s="202" t="s">
        <v>109</v>
      </c>
      <c r="C3" s="68" t="s">
        <v>73</v>
      </c>
      <c r="D3" s="28" t="s">
        <v>170</v>
      </c>
      <c r="E3" s="28" t="s">
        <v>132</v>
      </c>
      <c r="F3" s="36" t="s">
        <v>133</v>
      </c>
      <c r="G3" s="36" t="s">
        <v>171</v>
      </c>
      <c r="H3" s="36" t="s">
        <v>152</v>
      </c>
      <c r="I3" s="99" t="s">
        <v>153</v>
      </c>
      <c r="J3" s="99" t="s">
        <v>29</v>
      </c>
      <c r="K3" s="196" t="s">
        <v>74</v>
      </c>
      <c r="L3" s="196" t="s">
        <v>10</v>
      </c>
      <c r="M3" s="29" t="s">
        <v>11</v>
      </c>
    </row>
    <row r="4" spans="1:13" ht="43.5" customHeight="1">
      <c r="A4" s="204"/>
      <c r="B4" s="202"/>
      <c r="C4" s="57" t="s">
        <v>27</v>
      </c>
      <c r="D4" s="8" t="s">
        <v>27</v>
      </c>
      <c r="E4" s="8" t="s">
        <v>75</v>
      </c>
      <c r="F4" s="8" t="s">
        <v>31</v>
      </c>
      <c r="G4" s="8" t="s">
        <v>31</v>
      </c>
      <c r="H4" s="8" t="s">
        <v>31</v>
      </c>
      <c r="I4" s="118" t="s">
        <v>76</v>
      </c>
      <c r="J4" s="99" t="s">
        <v>77</v>
      </c>
      <c r="K4" s="197"/>
      <c r="L4" s="197"/>
      <c r="M4" s="119" t="s">
        <v>78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203</v>
      </c>
      <c r="C6" s="121">
        <v>0</v>
      </c>
      <c r="D6" s="12">
        <v>0</v>
      </c>
      <c r="E6" s="122">
        <f aca="true" t="shared" si="0" ref="E6:E29">C6-D6</f>
        <v>0</v>
      </c>
      <c r="F6" s="54">
        <v>3911.9</v>
      </c>
      <c r="G6" s="33">
        <v>704.7</v>
      </c>
      <c r="H6" s="54">
        <v>0</v>
      </c>
      <c r="I6" s="123">
        <f aca="true" t="shared" si="1" ref="I6:I29">F6-G6-H6</f>
        <v>3207.2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202</v>
      </c>
      <c r="C7" s="121">
        <v>0</v>
      </c>
      <c r="D7" s="12">
        <v>0</v>
      </c>
      <c r="E7" s="122">
        <f t="shared" si="0"/>
        <v>0</v>
      </c>
      <c r="F7" s="54">
        <v>1434.5</v>
      </c>
      <c r="G7" s="33">
        <v>293.5</v>
      </c>
      <c r="H7" s="54">
        <v>0</v>
      </c>
      <c r="I7" s="123">
        <f t="shared" si="1"/>
        <v>1141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204</v>
      </c>
      <c r="C8" s="121">
        <v>0</v>
      </c>
      <c r="D8" s="12">
        <v>0</v>
      </c>
      <c r="E8" s="122">
        <f t="shared" si="0"/>
        <v>0</v>
      </c>
      <c r="F8" s="54">
        <v>3138.4</v>
      </c>
      <c r="G8" s="33">
        <v>717.9</v>
      </c>
      <c r="H8" s="54">
        <v>0</v>
      </c>
      <c r="I8" s="123">
        <f t="shared" si="1"/>
        <v>2420.5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205</v>
      </c>
      <c r="C9" s="121">
        <v>0</v>
      </c>
      <c r="D9" s="12">
        <v>0</v>
      </c>
      <c r="E9" s="122">
        <f t="shared" si="0"/>
        <v>0</v>
      </c>
      <c r="F9" s="54">
        <v>1052.1</v>
      </c>
      <c r="G9" s="33">
        <v>142.9</v>
      </c>
      <c r="H9" s="54">
        <v>0</v>
      </c>
      <c r="I9" s="123">
        <f t="shared" si="1"/>
        <v>909.1999999999999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206</v>
      </c>
      <c r="C10" s="121">
        <v>0</v>
      </c>
      <c r="D10" s="12">
        <v>0</v>
      </c>
      <c r="E10" s="122">
        <f t="shared" si="0"/>
        <v>0</v>
      </c>
      <c r="F10" s="54">
        <v>1103.9</v>
      </c>
      <c r="G10" s="33">
        <v>170.1</v>
      </c>
      <c r="H10" s="54">
        <v>0</v>
      </c>
      <c r="I10" s="123">
        <f t="shared" si="1"/>
        <v>933.8000000000001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207</v>
      </c>
      <c r="C11" s="121">
        <v>0</v>
      </c>
      <c r="D11" s="12">
        <v>0</v>
      </c>
      <c r="E11" s="122">
        <f t="shared" si="0"/>
        <v>0</v>
      </c>
      <c r="F11" s="54">
        <v>1360.2</v>
      </c>
      <c r="G11" s="33">
        <v>305.7</v>
      </c>
      <c r="H11" s="54">
        <v>0</v>
      </c>
      <c r="I11" s="123">
        <f t="shared" si="1"/>
        <v>1054.5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208</v>
      </c>
      <c r="C12" s="121">
        <v>0</v>
      </c>
      <c r="D12" s="12">
        <v>0</v>
      </c>
      <c r="E12" s="122">
        <f t="shared" si="0"/>
        <v>0</v>
      </c>
      <c r="F12" s="54">
        <v>1544.9</v>
      </c>
      <c r="G12" s="33">
        <v>308.2</v>
      </c>
      <c r="H12" s="54">
        <v>0</v>
      </c>
      <c r="I12" s="123">
        <f t="shared" si="1"/>
        <v>1236.7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210</v>
      </c>
      <c r="C13" s="121">
        <v>0</v>
      </c>
      <c r="D13" s="12">
        <v>0</v>
      </c>
      <c r="E13" s="122">
        <f t="shared" si="0"/>
        <v>0</v>
      </c>
      <c r="F13" s="54">
        <v>2805.3</v>
      </c>
      <c r="G13" s="33">
        <v>551.6</v>
      </c>
      <c r="H13" s="54">
        <v>0</v>
      </c>
      <c r="I13" s="123">
        <f t="shared" si="1"/>
        <v>2253.7000000000003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209</v>
      </c>
      <c r="C14" s="121">
        <v>0</v>
      </c>
      <c r="D14" s="12">
        <v>0</v>
      </c>
      <c r="E14" s="122">
        <f t="shared" si="0"/>
        <v>0</v>
      </c>
      <c r="F14" s="54">
        <v>1066.6</v>
      </c>
      <c r="G14" s="33">
        <v>199.9</v>
      </c>
      <c r="H14" s="54">
        <v>0</v>
      </c>
      <c r="I14" s="123">
        <f t="shared" si="1"/>
        <v>866.6999999999999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211</v>
      </c>
      <c r="C15" s="121">
        <v>0</v>
      </c>
      <c r="D15" s="12">
        <v>0</v>
      </c>
      <c r="E15" s="122">
        <f t="shared" si="0"/>
        <v>0</v>
      </c>
      <c r="F15" s="54">
        <v>2221.6</v>
      </c>
      <c r="G15" s="33">
        <v>363.5</v>
      </c>
      <c r="H15" s="54">
        <v>0</v>
      </c>
      <c r="I15" s="123">
        <f t="shared" si="1"/>
        <v>1858.1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212</v>
      </c>
      <c r="C16" s="121">
        <v>0</v>
      </c>
      <c r="D16" s="12">
        <v>0</v>
      </c>
      <c r="E16" s="122">
        <f t="shared" si="0"/>
        <v>0</v>
      </c>
      <c r="F16" s="54">
        <v>2828.8</v>
      </c>
      <c r="G16" s="33">
        <v>755.9</v>
      </c>
      <c r="H16" s="54">
        <v>0</v>
      </c>
      <c r="I16" s="123">
        <f t="shared" si="1"/>
        <v>2072.9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213</v>
      </c>
      <c r="C17" s="121">
        <v>0</v>
      </c>
      <c r="D17" s="12">
        <v>0</v>
      </c>
      <c r="E17" s="122">
        <f t="shared" si="0"/>
        <v>0</v>
      </c>
      <c r="F17" s="54">
        <v>2326.1</v>
      </c>
      <c r="G17" s="33">
        <v>457.6</v>
      </c>
      <c r="H17" s="54">
        <v>0</v>
      </c>
      <c r="I17" s="123">
        <f t="shared" si="1"/>
        <v>1868.5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2" t="s">
        <v>72</v>
      </c>
      <c r="B30" s="203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24794.299999999996</v>
      </c>
      <c r="G30" s="86">
        <f t="shared" si="4"/>
        <v>4971.5</v>
      </c>
      <c r="H30" s="86">
        <f t="shared" si="4"/>
        <v>0</v>
      </c>
      <c r="I30" s="86">
        <f t="shared" si="4"/>
        <v>19822.800000000003</v>
      </c>
      <c r="J30" s="127" t="s">
        <v>13</v>
      </c>
      <c r="K30" s="128" t="s">
        <v>13</v>
      </c>
      <c r="L30" s="129">
        <v>1</v>
      </c>
      <c r="M30" s="130" t="s">
        <v>13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J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30" sqref="N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98" t="s">
        <v>134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4" t="s">
        <v>8</v>
      </c>
      <c r="B3" s="202" t="s">
        <v>109</v>
      </c>
      <c r="C3" s="28" t="s">
        <v>135</v>
      </c>
      <c r="D3" s="27"/>
      <c r="E3" s="27"/>
      <c r="F3" s="36" t="s">
        <v>136</v>
      </c>
      <c r="G3" s="36" t="s">
        <v>172</v>
      </c>
      <c r="H3" s="36" t="s">
        <v>152</v>
      </c>
      <c r="I3" s="99" t="s">
        <v>154</v>
      </c>
      <c r="J3" s="99" t="s">
        <v>29</v>
      </c>
      <c r="K3" s="196" t="s">
        <v>20</v>
      </c>
      <c r="L3" s="196" t="s">
        <v>70</v>
      </c>
      <c r="M3" s="6" t="s">
        <v>11</v>
      </c>
    </row>
    <row r="4" spans="1:13" s="10" customFormat="1" ht="56.25" customHeight="1">
      <c r="A4" s="204"/>
      <c r="B4" s="202"/>
      <c r="C4" s="8" t="s">
        <v>137</v>
      </c>
      <c r="D4" s="7" t="s">
        <v>12</v>
      </c>
      <c r="E4" s="7" t="s">
        <v>12</v>
      </c>
      <c r="F4" s="8" t="s">
        <v>31</v>
      </c>
      <c r="G4" s="8" t="s">
        <v>31</v>
      </c>
      <c r="H4" s="8" t="s">
        <v>31</v>
      </c>
      <c r="I4" s="100" t="s">
        <v>71</v>
      </c>
      <c r="J4" s="28" t="s">
        <v>69</v>
      </c>
      <c r="K4" s="197"/>
      <c r="L4" s="197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63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203</v>
      </c>
      <c r="C6" s="102">
        <v>0</v>
      </c>
      <c r="D6" s="103"/>
      <c r="E6" s="103"/>
      <c r="F6" s="54">
        <v>3911.9</v>
      </c>
      <c r="G6" s="33">
        <v>704.7</v>
      </c>
      <c r="H6" s="54">
        <v>0</v>
      </c>
      <c r="I6" s="104">
        <f aca="true" t="shared" si="0" ref="I6:I29">F6-G6-H6</f>
        <v>3207.2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202</v>
      </c>
      <c r="C7" s="102">
        <v>0</v>
      </c>
      <c r="D7" s="103"/>
      <c r="E7" s="103"/>
      <c r="F7" s="54">
        <v>1434.5</v>
      </c>
      <c r="G7" s="33">
        <v>293.5</v>
      </c>
      <c r="H7" s="54">
        <v>0</v>
      </c>
      <c r="I7" s="104">
        <f t="shared" si="0"/>
        <v>1141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204</v>
      </c>
      <c r="C8" s="102">
        <v>0</v>
      </c>
      <c r="D8" s="103"/>
      <c r="E8" s="103"/>
      <c r="F8" s="54">
        <v>3138.4</v>
      </c>
      <c r="G8" s="33">
        <v>717.9</v>
      </c>
      <c r="H8" s="54">
        <v>0</v>
      </c>
      <c r="I8" s="104">
        <f t="shared" si="0"/>
        <v>2420.5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205</v>
      </c>
      <c r="C9" s="102">
        <v>0</v>
      </c>
      <c r="D9" s="103"/>
      <c r="E9" s="103"/>
      <c r="F9" s="54">
        <v>1052.1</v>
      </c>
      <c r="G9" s="33">
        <v>142.9</v>
      </c>
      <c r="H9" s="54">
        <v>0</v>
      </c>
      <c r="I9" s="104">
        <f t="shared" si="0"/>
        <v>909.1999999999999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206</v>
      </c>
      <c r="C10" s="102">
        <v>0</v>
      </c>
      <c r="D10" s="103"/>
      <c r="E10" s="103"/>
      <c r="F10" s="54">
        <v>1103.9</v>
      </c>
      <c r="G10" s="33">
        <v>170.1</v>
      </c>
      <c r="H10" s="54">
        <v>0</v>
      </c>
      <c r="I10" s="104">
        <f t="shared" si="0"/>
        <v>933.8000000000001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207</v>
      </c>
      <c r="C11" s="102">
        <v>0</v>
      </c>
      <c r="D11" s="103"/>
      <c r="E11" s="103"/>
      <c r="F11" s="54">
        <v>1360.2</v>
      </c>
      <c r="G11" s="33">
        <v>305.7</v>
      </c>
      <c r="H11" s="54">
        <v>0</v>
      </c>
      <c r="I11" s="104">
        <f t="shared" si="0"/>
        <v>1054.5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208</v>
      </c>
      <c r="C12" s="102">
        <v>0</v>
      </c>
      <c r="D12" s="103"/>
      <c r="E12" s="103"/>
      <c r="F12" s="54">
        <v>1544.9</v>
      </c>
      <c r="G12" s="33">
        <v>308.2</v>
      </c>
      <c r="H12" s="54">
        <v>0</v>
      </c>
      <c r="I12" s="104">
        <f t="shared" si="0"/>
        <v>1236.7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210</v>
      </c>
      <c r="C13" s="102">
        <v>0</v>
      </c>
      <c r="D13" s="103"/>
      <c r="E13" s="103"/>
      <c r="F13" s="54">
        <v>2805.3</v>
      </c>
      <c r="G13" s="33">
        <v>551.6</v>
      </c>
      <c r="H13" s="54">
        <v>0</v>
      </c>
      <c r="I13" s="104">
        <f t="shared" si="0"/>
        <v>2253.7000000000003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209</v>
      </c>
      <c r="C14" s="102">
        <v>0</v>
      </c>
      <c r="D14" s="103"/>
      <c r="E14" s="103"/>
      <c r="F14" s="54">
        <v>1066.6</v>
      </c>
      <c r="G14" s="33">
        <v>199.9</v>
      </c>
      <c r="H14" s="54">
        <v>0</v>
      </c>
      <c r="I14" s="104">
        <f t="shared" si="0"/>
        <v>866.6999999999999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211</v>
      </c>
      <c r="C15" s="102">
        <v>0</v>
      </c>
      <c r="D15" s="103"/>
      <c r="E15" s="103"/>
      <c r="F15" s="54">
        <v>2221.6</v>
      </c>
      <c r="G15" s="33">
        <v>363.5</v>
      </c>
      <c r="H15" s="54">
        <v>0</v>
      </c>
      <c r="I15" s="104">
        <f t="shared" si="0"/>
        <v>1858.1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212</v>
      </c>
      <c r="C16" s="102">
        <v>0</v>
      </c>
      <c r="D16" s="103"/>
      <c r="E16" s="103"/>
      <c r="F16" s="54">
        <v>2828.8</v>
      </c>
      <c r="G16" s="33">
        <v>755.9</v>
      </c>
      <c r="H16" s="54">
        <v>0</v>
      </c>
      <c r="I16" s="104">
        <f t="shared" si="0"/>
        <v>2072.9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213</v>
      </c>
      <c r="C17" s="102">
        <v>0</v>
      </c>
      <c r="D17" s="103"/>
      <c r="E17" s="103"/>
      <c r="F17" s="54">
        <v>2326.1</v>
      </c>
      <c r="G17" s="33">
        <v>457.6</v>
      </c>
      <c r="H17" s="54">
        <v>0</v>
      </c>
      <c r="I17" s="104">
        <f t="shared" si="0"/>
        <v>1868.5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2" t="s">
        <v>72</v>
      </c>
      <c r="B30" s="203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24794.299999999996</v>
      </c>
      <c r="G30" s="19">
        <f t="shared" si="3"/>
        <v>4971.5</v>
      </c>
      <c r="H30" s="19">
        <f t="shared" si="3"/>
        <v>0</v>
      </c>
      <c r="I30" s="19">
        <f t="shared" si="3"/>
        <v>19822.800000000003</v>
      </c>
      <c r="J30" s="108" t="s">
        <v>13</v>
      </c>
      <c r="K30" s="109" t="s">
        <v>13</v>
      </c>
      <c r="L30" s="20">
        <v>0.75</v>
      </c>
      <c r="M30" s="60" t="s">
        <v>13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2008-08-26T07:28:37Z</cp:lastPrinted>
  <dcterms:created xsi:type="dcterms:W3CDTF">2007-07-17T04:31:37Z</dcterms:created>
  <dcterms:modified xsi:type="dcterms:W3CDTF">2008-08-26T07:29:52Z</dcterms:modified>
  <cp:category/>
  <cp:version/>
  <cp:contentType/>
  <cp:contentStatus/>
</cp:coreProperties>
</file>