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<sst xmlns="http://schemas.openxmlformats.org/spreadsheetml/2006/main" count="646" uniqueCount="220">
  <si>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</si>
  <si>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</si>
  <si>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</si>
  <si>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</si>
  <si>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</si>
  <si>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</si>
  <si>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</si>
  <si>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</si>
  <si>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</si>
  <si>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</si>
  <si>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</si>
  <si>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</si>
  <si>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</si>
  <si>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</si>
  <si>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</si>
  <si>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</si>
  <si>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</si>
  <si>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</si>
  <si>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</si>
  <si>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</si>
  <si>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</si>
  <si>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</si>
  <si>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</si>
  <si>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</si>
  <si>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</si>
  <si>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</si>
  <si>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</si>
  <si>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</si>
  <si>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</si>
  <si>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</si>
  <si>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</si>
  <si>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</si>
  <si>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</si>
  <si>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</si>
  <si>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</si>
  <si>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</si>
  <si>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</si>
  <si>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</si>
  <si>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</si>
  <si>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</si>
  <si>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</si>
  <si>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</si>
  <si>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</si>
  <si>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</si>
  <si>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</si>
  <si>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</si>
  <si>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</si>
  <si>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</si>
  <si>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</si>
  <si>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</si>
  <si>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</si>
  <si>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</si>
  <si>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</si>
  <si>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</si>
  <si>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</si>
  <si>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</si>
  <si>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</si>
  <si>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</si>
  <si>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</si>
  <si>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</si>
  <si>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</si>
  <si>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</si>
  <si>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</si>
  <si>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</si>
  <si>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</si>
  <si>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</si>
  <si>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</si>
  <si>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</si>
  <si>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</si>
  <si>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</si>
  <si>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</si>
  <si>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</si>
  <si>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</si>
  <si>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</si>
  <si>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</si>
  <si>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</si>
  <si>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</si>
  <si>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</si>
  <si>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</si>
  <si>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</si>
  <si>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</si>
  <si>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</si>
  <si>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</si>
  <si>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</si>
  <si>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</si>
  <si>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</si>
  <si>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</si>
  <si>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</si>
  <si>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</si>
  <si>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</si>
  <si>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</si>
  <si>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</si>
  <si>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</si>
  <si>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</si>
  <si>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</si>
  <si>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</si>
  <si>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</si>
  <si>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</si>
  <si>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</si>
  <si>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</si>
  <si>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</si>
  <si>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</si>
  <si>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</si>
  <si>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</si>
  <si>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</si>
  <si>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</si>
  <si>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</si>
  <si>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</si>
  <si>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</si>
  <si>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</si>
  <si>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</si>
  <si>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</si>
  <si>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</si>
  <si>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</si>
  <si>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</si>
  <si>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</si>
  <si>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</si>
  <si>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</si>
  <si>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</si>
  <si>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</si>
  <si>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</si>
  <si>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</si>
  <si>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</si>
  <si>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</si>
  <si>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</si>
  <si>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</si>
  <si>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</si>
  <si>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</si>
  <si>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</si>
  <si>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</si>
  <si>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</si>
  <si>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</si>
  <si>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</si>
  <si>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</si>
  <si>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</si>
  <si>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</si>
  <si>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</si>
  <si>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</si>
  <si>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</si>
  <si>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</si>
  <si>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</si>
  <si>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</si>
  <si>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</si>
  <si>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</si>
  <si>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</si>
  <si>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</si>
  <si>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</si>
  <si>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</si>
  <si>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</si>
  <si>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</si>
  <si>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</si>
  <si>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</si>
  <si>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</si>
  <si>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</si>
  <si>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</si>
  <si>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</si>
  <si>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</si>
  <si>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</si>
  <si>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</si>
  <si>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</si>
  <si>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</si>
  <si>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</si>
  <si>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</si>
  <si>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</si>
  <si>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</si>
  <si>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</si>
  <si>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</si>
  <si>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</si>
  <si>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</si>
  <si>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</si>
  <si>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</si>
  <si>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</si>
  <si>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</si>
  <si>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</si>
  <si>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</si>
  <si>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</si>
  <si>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</si>
  <si>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</si>
  <si>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</si>
  <si>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</si>
  <si>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</si>
  <si>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</si>
  <si>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</si>
  <si>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</si>
  <si>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</si>
  <si>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</si>
  <si>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</si>
  <si>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</si>
  <si>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</si>
  <si>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</si>
  <si>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</si>
  <si>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</si>
  <si>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</si>
  <si>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</si>
  <si>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</si>
  <si>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</si>
  <si>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</si>
  <si>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</si>
  <si>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доходов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</si>
  <si>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</si>
  <si>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налоговых и неналоговых доходов в бюджеты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</si>
  <si>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</si>
  <si>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Кредиторская задолженность на 01.01.2012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</si>
  <si>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</si>
  <si>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</si>
  <si>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</si>
  <si>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</si>
  <si>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</si>
  <si>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</si>
  <si>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налоговых и неналоговых доходов в бюджеты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</si>
  <si>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</si>
  <si>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</si>
  <si>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Прогноз поступления доходов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</si>
  <si>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</si>
  <si>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субсидий из  бюджета муниципального района в бюджет поселений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</si>
  <si>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</si>
  <si>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Недоимка по местным налогам на 01.01.2012</t>
  </si>
  <si>
    <t xml:space="preserve"> Результаты оценки качества управления финансами и платежеспособности поселений Аликовского района  по состоянию на 01.10.2012 г. </t>
  </si>
  <si>
    <t>Кредиторская задолженность на 01.10.2012</t>
  </si>
  <si>
    <t>Недоимка по местным налогам на 01.10.2012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</si>
</sst>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4" fillId="0" borderId="12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49" fontId="6" fillId="24" borderId="10" xfId="53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53" applyNumberFormat="1" applyFont="1" applyFill="1" applyBorder="1" applyAlignment="1">
      <alignment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4" xfId="0" applyNumberFormat="1" applyFont="1" applyFill="1" applyBorder="1" applyAlignment="1">
      <alignment vertical="center" wrapText="1"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76" fontId="4" fillId="0" borderId="12" xfId="53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69" fontId="7" fillId="0" borderId="0" xfId="53" applyNumberFormat="1" applyFont="1" applyFill="1" applyAlignment="1">
      <alignment vertical="center" wrapText="1"/>
      <protection/>
    </xf>
    <xf numFmtId="170" fontId="4" fillId="0" borderId="15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3" fontId="6" fillId="25" borderId="11" xfId="53" applyNumberFormat="1" applyFont="1" applyFill="1" applyBorder="1" applyAlignment="1">
      <alignment horizontal="right" vertical="center" wrapText="1"/>
      <protection/>
    </xf>
    <xf numFmtId="169" fontId="6" fillId="25" borderId="11" xfId="53" applyNumberFormat="1" applyFont="1" applyFill="1" applyBorder="1" applyAlignment="1">
      <alignment vertical="center" wrapText="1"/>
      <protection/>
    </xf>
    <xf numFmtId="169" fontId="4" fillId="25" borderId="12" xfId="0" applyNumberFormat="1" applyFont="1" applyFill="1" applyBorder="1" applyAlignment="1">
      <alignment vertical="center" wrapText="1"/>
    </xf>
    <xf numFmtId="169" fontId="6" fillId="25" borderId="0" xfId="0" applyNumberFormat="1" applyFont="1" applyFill="1" applyAlignment="1">
      <alignment vertical="center" wrapText="1"/>
    </xf>
    <xf numFmtId="176" fontId="4" fillId="25" borderId="12" xfId="53" applyNumberFormat="1" applyFont="1" applyFill="1" applyBorder="1" applyAlignment="1">
      <alignment vertical="center" wrapText="1"/>
      <protection/>
    </xf>
    <xf numFmtId="170" fontId="4" fillId="25" borderId="12" xfId="0" applyNumberFormat="1" applyFont="1" applyFill="1" applyBorder="1" applyAlignment="1">
      <alignment vertical="center" wrapText="1"/>
    </xf>
    <xf numFmtId="169" fontId="4" fillId="25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6" fillId="0" borderId="16" xfId="53" applyNumberFormat="1" applyFont="1" applyFill="1" applyBorder="1" applyAlignment="1">
      <alignment horizontal="right" vertical="center" wrapText="1"/>
      <protection/>
    </xf>
    <xf numFmtId="169" fontId="4" fillId="0" borderId="15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0" borderId="17" xfId="53" applyNumberFormat="1" applyFont="1" applyFill="1" applyBorder="1" applyAlignment="1">
      <alignment horizontal="right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169" fontId="6" fillId="25" borderId="12" xfId="0" applyNumberFormat="1" applyFont="1" applyFill="1" applyBorder="1" applyAlignment="1">
      <alignment vertical="center" wrapText="1"/>
    </xf>
    <xf numFmtId="169" fontId="4" fillId="0" borderId="15" xfId="53" applyNumberFormat="1" applyFont="1" applyFill="1" applyBorder="1" applyAlignment="1">
      <alignment vertical="center" wrapText="1"/>
      <protection/>
    </xf>
    <xf numFmtId="171" fontId="4" fillId="0" borderId="14" xfId="53" applyNumberFormat="1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53" applyNumberFormat="1" applyFont="1" applyFill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24" borderId="10" xfId="53" applyNumberFormat="1" applyFont="1" applyFill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4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" fontId="6" fillId="24" borderId="0" xfId="53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0" fontId="6" fillId="25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49" fontId="6" fillId="25" borderId="10" xfId="53" applyNumberFormat="1" applyFont="1" applyFill="1" applyBorder="1" applyAlignment="1">
      <alignment horizontal="center" vertical="center" wrapText="1"/>
      <protection/>
    </xf>
    <xf numFmtId="169" fontId="6" fillId="25" borderId="12" xfId="0" applyNumberFormat="1" applyFont="1" applyFill="1" applyBorder="1" applyAlignment="1">
      <alignment horizontal="right" vertical="center" wrapText="1"/>
    </xf>
    <xf numFmtId="169" fontId="6" fillId="25" borderId="10" xfId="0" applyNumberFormat="1" applyFont="1" applyFill="1" applyBorder="1" applyAlignment="1">
      <alignment horizontal="right"/>
    </xf>
    <xf numFmtId="169" fontId="11" fillId="0" borderId="18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6" xfId="0" applyNumberFormat="1" applyFont="1" applyFill="1" applyBorder="1" applyAlignment="1">
      <alignment horizontal="right" vertical="center" wrapText="1"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69" fontId="4" fillId="0" borderId="16" xfId="53" applyNumberFormat="1" applyFont="1" applyFill="1" applyBorder="1" applyAlignment="1">
      <alignment horizontal="right" vertical="center" wrapText="1"/>
      <protection/>
    </xf>
    <xf numFmtId="3" fontId="4" fillId="0" borderId="16" xfId="0" applyNumberFormat="1" applyFont="1" applyFill="1" applyBorder="1" applyAlignment="1">
      <alignment horizontal="right" vertical="center" wrapText="1"/>
    </xf>
    <xf numFmtId="169" fontId="6" fillId="0" borderId="15" xfId="53" applyNumberFormat="1" applyFont="1" applyFill="1" applyBorder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" fontId="6" fillId="25" borderId="10" xfId="53" applyNumberFormat="1" applyFont="1" applyFill="1" applyBorder="1" applyAlignment="1">
      <alignment horizontal="center"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169" fontId="6" fillId="0" borderId="0" xfId="53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8" fontId="4" fillId="0" borderId="12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53" applyNumberFormat="1" applyFont="1" applyFill="1" applyAlignment="1">
      <alignment horizontal="center" vertical="center" wrapText="1"/>
      <protection/>
    </xf>
    <xf numFmtId="1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69" fontId="6" fillId="25" borderId="12" xfId="0" applyNumberFormat="1" applyFont="1" applyFill="1" applyBorder="1" applyAlignment="1">
      <alignment horizontal="right"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 wrapText="1"/>
    </xf>
    <xf numFmtId="169" fontId="13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4" fontId="6" fillId="25" borderId="12" xfId="0" applyNumberFormat="1" applyFont="1" applyFill="1" applyBorder="1" applyAlignment="1">
      <alignment horizontal="center" vertical="center" wrapText="1"/>
    </xf>
    <xf numFmtId="169" fontId="6" fillId="25" borderId="0" xfId="0" applyNumberFormat="1" applyFont="1" applyFill="1" applyBorder="1" applyAlignment="1">
      <alignment horizontal="right" vertical="center" wrapText="1"/>
    </xf>
    <xf numFmtId="169" fontId="6" fillId="25" borderId="0" xfId="0" applyNumberFormat="1" applyFont="1" applyFill="1" applyBorder="1" applyAlignment="1">
      <alignment horizontal="right"/>
    </xf>
    <xf numFmtId="0" fontId="6" fillId="25" borderId="12" xfId="0" applyFont="1" applyFill="1" applyBorder="1" applyAlignment="1">
      <alignment horizontal="right" vertical="center" wrapText="1"/>
    </xf>
    <xf numFmtId="4" fontId="6" fillId="25" borderId="12" xfId="0" applyNumberFormat="1" applyFont="1" applyFill="1" applyBorder="1" applyAlignment="1">
      <alignment horizontal="right"/>
    </xf>
    <xf numFmtId="49" fontId="6" fillId="25" borderId="12" xfId="0" applyNumberFormat="1" applyFont="1" applyFill="1" applyBorder="1" applyAlignment="1">
      <alignment horizontal="right" vertical="center" wrapText="1"/>
    </xf>
    <xf numFmtId="4" fontId="6" fillId="2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69" fontId="6" fillId="25" borderId="15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/>
    </xf>
    <xf numFmtId="169" fontId="6" fillId="25" borderId="12" xfId="0" applyNumberFormat="1" applyFont="1" applyFill="1" applyBorder="1" applyAlignment="1">
      <alignment/>
    </xf>
    <xf numFmtId="169" fontId="6" fillId="25" borderId="0" xfId="0" applyNumberFormat="1" applyFont="1" applyFill="1" applyBorder="1" applyAlignment="1">
      <alignment vertical="center" wrapText="1"/>
    </xf>
    <xf numFmtId="169" fontId="6" fillId="25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25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4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3" fontId="6" fillId="0" borderId="19" xfId="53" applyNumberFormat="1" applyFont="1" applyFill="1" applyBorder="1" applyAlignment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3" fontId="6" fillId="0" borderId="19" xfId="53" applyNumberFormat="1" applyFont="1" applyFill="1" applyBorder="1" applyAlignment="1">
      <alignment horizontal="right" vertical="center" wrapText="1"/>
      <protection/>
    </xf>
    <xf numFmtId="169" fontId="4" fillId="0" borderId="20" xfId="0" applyNumberFormat="1" applyFont="1" applyFill="1" applyBorder="1" applyAlignment="1">
      <alignment vertical="center" wrapText="1"/>
    </xf>
    <xf numFmtId="169" fontId="6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6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25" borderId="10" xfId="0" applyNumberFormat="1" applyFont="1" applyFill="1" applyBorder="1" applyAlignment="1">
      <alignment horizontal="right" vertical="center" wrapText="1"/>
    </xf>
    <xf numFmtId="169" fontId="6" fillId="0" borderId="15" xfId="53" applyNumberFormat="1" applyFont="1" applyFill="1" applyBorder="1" applyAlignment="1">
      <alignment vertical="center" wrapText="1"/>
      <protection/>
    </xf>
    <xf numFmtId="169" fontId="4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15" xfId="53" applyNumberFormat="1" applyFont="1" applyFill="1" applyBorder="1" applyAlignment="1">
      <alignment horizontal="center" vertical="center" wrapText="1"/>
      <protection/>
    </xf>
    <xf numFmtId="169" fontId="6" fillId="0" borderId="21" xfId="53" applyNumberFormat="1" applyFont="1" applyFill="1" applyBorder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6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15" xfId="53" applyNumberFormat="1" applyFont="1" applyFill="1" applyBorder="1" applyAlignment="1">
      <alignment horizontal="center" vertical="center" wrapText="1"/>
      <protection/>
    </xf>
    <xf numFmtId="2" fontId="6" fillId="0" borderId="21" xfId="53" applyNumberFormat="1" applyFont="1" applyFill="1" applyBorder="1" applyAlignment="1">
      <alignment horizontal="center" vertical="center" wrapText="1"/>
      <protection/>
    </xf>
    <xf numFmtId="2" fontId="9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" sqref="R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217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0.82</v>
      </c>
      <c r="D6" s="192">
        <v>0.299</v>
      </c>
      <c r="E6" s="192">
        <v>1.626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1.2</v>
      </c>
      <c r="R6" s="192">
        <v>1</v>
      </c>
      <c r="S6" s="192">
        <f aca="true" t="shared" si="0" ref="S6:S29">SUM(C6:R6)</f>
        <v>14.545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1.299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0.744</v>
      </c>
      <c r="R7" s="192">
        <v>1</v>
      </c>
      <c r="S7" s="192">
        <f t="shared" si="0"/>
        <v>12.643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1.472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0.96</v>
      </c>
      <c r="R8" s="192">
        <v>1</v>
      </c>
      <c r="S8" s="192">
        <f t="shared" si="0"/>
        <v>13.032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1.047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0.504</v>
      </c>
      <c r="R9" s="192">
        <v>1</v>
      </c>
      <c r="S9" s="192">
        <f t="shared" si="0"/>
        <v>12.151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1.124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0.744</v>
      </c>
      <c r="R10" s="192">
        <v>1</v>
      </c>
      <c r="S10" s="192">
        <f t="shared" si="0"/>
        <v>12.468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1.247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0.552</v>
      </c>
      <c r="R11" s="192">
        <v>1</v>
      </c>
      <c r="S11" s="192">
        <f t="shared" si="0"/>
        <v>12.399000000000001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1.536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0</v>
      </c>
      <c r="R12" s="192">
        <v>1</v>
      </c>
      <c r="S12" s="192">
        <f t="shared" si="0"/>
        <v>12.136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1.515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13.315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1.011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0</v>
      </c>
      <c r="R14" s="192">
        <v>1</v>
      </c>
      <c r="S14" s="192">
        <f t="shared" si="0"/>
        <v>11.611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1.359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1.104</v>
      </c>
      <c r="R15" s="192">
        <v>1</v>
      </c>
      <c r="S15" s="192">
        <f t="shared" si="0"/>
        <v>13.062999999999999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1.425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1.104</v>
      </c>
      <c r="R16" s="192">
        <v>1</v>
      </c>
      <c r="S16" s="192">
        <f t="shared" si="0"/>
        <v>13.129000000000001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1.443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1.2</v>
      </c>
      <c r="R17" s="192">
        <v>1</v>
      </c>
      <c r="S17" s="192">
        <f t="shared" si="0"/>
        <v>13.242999999999999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zoomScalePageLayoutView="0" workbookViewId="0" topLeftCell="A1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8" t="s">
        <v>3</v>
      </c>
      <c r="B3" s="206" t="s">
        <v>102</v>
      </c>
      <c r="C3" s="28" t="s">
        <v>123</v>
      </c>
      <c r="D3" s="36" t="s">
        <v>198</v>
      </c>
      <c r="E3" s="36" t="s">
        <v>196</v>
      </c>
      <c r="F3" s="36" t="s">
        <v>197</v>
      </c>
      <c r="G3" s="99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9808.9</v>
      </c>
      <c r="E6" s="33">
        <v>115.2</v>
      </c>
      <c r="F6" s="54">
        <v>4195.5</v>
      </c>
      <c r="G6" s="13">
        <f>D6-E6-F6</f>
        <v>5498.199999999999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2670.8</v>
      </c>
      <c r="E7" s="33">
        <v>57.7</v>
      </c>
      <c r="F7" s="54">
        <v>1035.4</v>
      </c>
      <c r="G7" s="13">
        <f aca="true" t="shared" si="2" ref="G7:G29">D7-E7-F7</f>
        <v>1577.7000000000003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3497.6</v>
      </c>
      <c r="E8" s="33">
        <v>115.3</v>
      </c>
      <c r="F8" s="54">
        <v>520.6</v>
      </c>
      <c r="G8" s="13">
        <f t="shared" si="2"/>
        <v>2861.7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1409.6</v>
      </c>
      <c r="E9" s="33">
        <v>57.7</v>
      </c>
      <c r="F9" s="54">
        <v>206.2</v>
      </c>
      <c r="G9" s="13">
        <f t="shared" si="2"/>
        <v>1145.6999999999998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1497.3</v>
      </c>
      <c r="E10" s="33">
        <v>57.7</v>
      </c>
      <c r="F10" s="54">
        <v>215</v>
      </c>
      <c r="G10" s="13">
        <f t="shared" si="2"/>
        <v>1224.6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2657.7</v>
      </c>
      <c r="E11" s="33">
        <v>899.2</v>
      </c>
      <c r="F11" s="54">
        <v>481.3</v>
      </c>
      <c r="G11" s="13">
        <f t="shared" si="2"/>
        <v>1277.1999999999998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3714.1</v>
      </c>
      <c r="E12" s="33">
        <v>899.2</v>
      </c>
      <c r="F12" s="54">
        <v>1327.7</v>
      </c>
      <c r="G12" s="13">
        <f t="shared" si="2"/>
        <v>1487.1999999999996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5443.5</v>
      </c>
      <c r="E13" s="33">
        <v>115.3</v>
      </c>
      <c r="F13" s="54">
        <v>2037.6</v>
      </c>
      <c r="G13" s="13">
        <f t="shared" si="2"/>
        <v>3290.6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2193.4</v>
      </c>
      <c r="E14" s="33">
        <v>853.6</v>
      </c>
      <c r="F14" s="54">
        <v>208.2</v>
      </c>
      <c r="G14" s="13">
        <f t="shared" si="2"/>
        <v>1131.6000000000001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4129</v>
      </c>
      <c r="E15" s="33">
        <v>857.5</v>
      </c>
      <c r="F15" s="54">
        <v>1084.4</v>
      </c>
      <c r="G15" s="13">
        <f t="shared" si="2"/>
        <v>2187.1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4596.7</v>
      </c>
      <c r="E16" s="33">
        <v>956.8</v>
      </c>
      <c r="F16" s="54">
        <v>1047.3</v>
      </c>
      <c r="G16" s="13">
        <f t="shared" si="2"/>
        <v>2592.5999999999995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6580.7</v>
      </c>
      <c r="E17" s="33">
        <v>1798.3</v>
      </c>
      <c r="F17" s="54">
        <v>2016.2</v>
      </c>
      <c r="G17" s="13">
        <f t="shared" si="2"/>
        <v>2766.2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6" t="s">
        <v>39</v>
      </c>
      <c r="B30" s="207"/>
      <c r="C30" s="19">
        <f>SUM(C6:C29)</f>
        <v>0</v>
      </c>
      <c r="D30" s="19">
        <f>SUM(D6:D29)</f>
        <v>48199.299999999996</v>
      </c>
      <c r="E30" s="56">
        <f>SUM(E6:E29)</f>
        <v>6783.5</v>
      </c>
      <c r="F30" s="19">
        <f>SUM(F6:F29)</f>
        <v>14375.4</v>
      </c>
      <c r="G30" s="52">
        <f>SUM(G6:G29)</f>
        <v>27040.399999999994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A1">
      <selection activeCell="D6" sqref="D6:D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8" t="s">
        <v>9</v>
      </c>
      <c r="B3" s="206" t="s">
        <v>102</v>
      </c>
      <c r="C3" s="28" t="s">
        <v>124</v>
      </c>
      <c r="D3" s="36" t="s">
        <v>200</v>
      </c>
      <c r="E3" s="36" t="s">
        <v>201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4612.9</v>
      </c>
      <c r="E6" s="185"/>
      <c r="F6" s="13">
        <f>D6+E6</f>
        <v>4612.9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389</v>
      </c>
      <c r="E7" s="33"/>
      <c r="F7" s="13">
        <f aca="true" t="shared" si="1" ref="F7:F29">D7+E7</f>
        <v>389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501</v>
      </c>
      <c r="E8" s="33"/>
      <c r="F8" s="13">
        <f t="shared" si="1"/>
        <v>501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174</v>
      </c>
      <c r="E9" s="33"/>
      <c r="F9" s="13">
        <f t="shared" si="1"/>
        <v>174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145</v>
      </c>
      <c r="E10" s="33"/>
      <c r="F10" s="13">
        <f t="shared" si="1"/>
        <v>145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339</v>
      </c>
      <c r="E11" s="33"/>
      <c r="F11" s="13">
        <f t="shared" si="1"/>
        <v>339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241</v>
      </c>
      <c r="E12" s="33"/>
      <c r="F12" s="13">
        <f t="shared" si="1"/>
        <v>241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698.8</v>
      </c>
      <c r="E13" s="33"/>
      <c r="F13" s="13">
        <f t="shared" si="1"/>
        <v>698.8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214</v>
      </c>
      <c r="E14" s="33"/>
      <c r="F14" s="13">
        <f t="shared" si="1"/>
        <v>214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749.8</v>
      </c>
      <c r="E15" s="33"/>
      <c r="F15" s="13">
        <f t="shared" si="1"/>
        <v>749.8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567.7</v>
      </c>
      <c r="E16" s="33"/>
      <c r="F16" s="13">
        <f t="shared" si="1"/>
        <v>567.7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882.3</v>
      </c>
      <c r="E17" s="33"/>
      <c r="F17" s="13">
        <f t="shared" si="1"/>
        <v>882.3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6" t="s">
        <v>39</v>
      </c>
      <c r="B30" s="207"/>
      <c r="C30" s="19">
        <f>SUM(C6:C29)</f>
        <v>0</v>
      </c>
      <c r="D30" s="19">
        <f>SUM(D6:D29)</f>
        <v>9514.5</v>
      </c>
      <c r="E30" s="19">
        <f>SUM(E6:E29)</f>
        <v>0</v>
      </c>
      <c r="F30" s="19">
        <f>SUM(F6:F29)</f>
        <v>9514.5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zoomScalePageLayoutView="0" workbookViewId="0" topLeftCell="I4">
      <selection activeCell="M7" sqref="M7:O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8" t="s">
        <v>9</v>
      </c>
      <c r="B4" s="206" t="s">
        <v>102</v>
      </c>
      <c r="C4" s="5" t="s">
        <v>202</v>
      </c>
      <c r="D4" s="5" t="s">
        <v>218</v>
      </c>
      <c r="E4" s="36" t="s">
        <v>31</v>
      </c>
      <c r="F4" s="36" t="s">
        <v>193</v>
      </c>
      <c r="G4" s="36" t="s">
        <v>203</v>
      </c>
      <c r="H4" s="83" t="s">
        <v>135</v>
      </c>
      <c r="I4" s="36" t="s">
        <v>204</v>
      </c>
      <c r="J4" s="36" t="s">
        <v>205</v>
      </c>
      <c r="K4" s="5" t="s">
        <v>206</v>
      </c>
      <c r="L4" s="6" t="s">
        <v>136</v>
      </c>
      <c r="M4" s="36" t="s">
        <v>198</v>
      </c>
      <c r="N4" s="36" t="s">
        <v>207</v>
      </c>
      <c r="O4" s="36" t="s">
        <v>208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10029.8</v>
      </c>
      <c r="G7" s="33">
        <v>4644</v>
      </c>
      <c r="H7" s="85">
        <f>F7-G7</f>
        <v>5385.799999999999</v>
      </c>
      <c r="I7" s="48">
        <v>590.9</v>
      </c>
      <c r="J7" s="48"/>
      <c r="K7" s="33">
        <f>I7-J7</f>
        <v>590.9</v>
      </c>
      <c r="L7" s="12">
        <f>H7-K7</f>
        <v>4794.9</v>
      </c>
      <c r="M7" s="54">
        <v>9808.9</v>
      </c>
      <c r="N7" s="33">
        <v>115.2</v>
      </c>
      <c r="O7" s="54">
        <v>4195.5</v>
      </c>
      <c r="P7" s="13">
        <f>M7-N7-O7</f>
        <v>5498.199999999999</v>
      </c>
      <c r="Q7" s="17">
        <f>L7/P7*100</f>
        <v>87.20854097704705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2780.6</v>
      </c>
      <c r="G8" s="33">
        <v>1172.8</v>
      </c>
      <c r="H8" s="85">
        <f aca="true" t="shared" si="2" ref="H8:H30">F8-G8</f>
        <v>1607.8</v>
      </c>
      <c r="I8" s="48"/>
      <c r="J8" s="48"/>
      <c r="K8" s="33">
        <f aca="true" t="shared" si="3" ref="K8:K30">I8-J8</f>
        <v>0</v>
      </c>
      <c r="L8" s="12">
        <f aca="true" t="shared" si="4" ref="L8:L31">H8-K8</f>
        <v>1607.8</v>
      </c>
      <c r="M8" s="54">
        <v>2670.8</v>
      </c>
      <c r="N8" s="33">
        <v>57.7</v>
      </c>
      <c r="O8" s="54">
        <v>1035.4</v>
      </c>
      <c r="P8" s="13">
        <f aca="true" t="shared" si="5" ref="P8:P30">M8-N8-O8</f>
        <v>1577.7000000000003</v>
      </c>
      <c r="Q8" s="17">
        <f aca="true" t="shared" si="6" ref="Q8:Q30">L8/P8*100</f>
        <v>101.90784052734992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3525.2</v>
      </c>
      <c r="G9" s="33">
        <v>634.5</v>
      </c>
      <c r="H9" s="85">
        <f t="shared" si="2"/>
        <v>2890.7</v>
      </c>
      <c r="I9" s="48">
        <v>1</v>
      </c>
      <c r="J9" s="48"/>
      <c r="K9" s="33">
        <f t="shared" si="3"/>
        <v>1</v>
      </c>
      <c r="L9" s="12">
        <f t="shared" si="4"/>
        <v>2889.7</v>
      </c>
      <c r="M9" s="54">
        <v>3497.6</v>
      </c>
      <c r="N9" s="33">
        <v>115.3</v>
      </c>
      <c r="O9" s="54">
        <v>520.6</v>
      </c>
      <c r="P9" s="13">
        <f t="shared" si="5"/>
        <v>2861.7</v>
      </c>
      <c r="Q9" s="17">
        <f t="shared" si="6"/>
        <v>100.97843938917426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1442.6</v>
      </c>
      <c r="G10" s="33">
        <v>263.7</v>
      </c>
      <c r="H10" s="85">
        <f t="shared" si="2"/>
        <v>1178.8999999999999</v>
      </c>
      <c r="I10" s="48">
        <v>5</v>
      </c>
      <c r="J10" s="48"/>
      <c r="K10" s="33">
        <f t="shared" si="3"/>
        <v>5</v>
      </c>
      <c r="L10" s="12">
        <f t="shared" si="4"/>
        <v>1173.8999999999999</v>
      </c>
      <c r="M10" s="54">
        <v>1409.6</v>
      </c>
      <c r="N10" s="33">
        <v>57.7</v>
      </c>
      <c r="O10" s="54">
        <v>206.2</v>
      </c>
      <c r="P10" s="13">
        <f t="shared" si="5"/>
        <v>1145.6999999999998</v>
      </c>
      <c r="Q10" s="17">
        <f t="shared" si="6"/>
        <v>102.46137732390679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1519.9</v>
      </c>
      <c r="G11" s="33">
        <v>272.4</v>
      </c>
      <c r="H11" s="85">
        <f t="shared" si="2"/>
        <v>1247.5</v>
      </c>
      <c r="I11" s="48"/>
      <c r="J11" s="48"/>
      <c r="K11" s="33">
        <f t="shared" si="3"/>
        <v>0</v>
      </c>
      <c r="L11" s="12">
        <f t="shared" si="4"/>
        <v>1247.5</v>
      </c>
      <c r="M11" s="54">
        <v>1497.3</v>
      </c>
      <c r="N11" s="33">
        <v>57.7</v>
      </c>
      <c r="O11" s="54">
        <v>215</v>
      </c>
      <c r="P11" s="13">
        <f t="shared" si="5"/>
        <v>1224.6</v>
      </c>
      <c r="Q11" s="17">
        <f t="shared" si="6"/>
        <v>101.86999836681365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2745.1</v>
      </c>
      <c r="G12" s="33">
        <v>1433.2</v>
      </c>
      <c r="H12" s="85">
        <f t="shared" si="2"/>
        <v>1311.8999999999999</v>
      </c>
      <c r="I12" s="48">
        <v>843.5</v>
      </c>
      <c r="J12" s="48">
        <v>841.5</v>
      </c>
      <c r="K12" s="33">
        <f t="shared" si="3"/>
        <v>2</v>
      </c>
      <c r="L12" s="12">
        <f t="shared" si="4"/>
        <v>1309.8999999999999</v>
      </c>
      <c r="M12" s="54">
        <v>2657.7</v>
      </c>
      <c r="N12" s="33">
        <v>899.2</v>
      </c>
      <c r="O12" s="54">
        <v>481.3</v>
      </c>
      <c r="P12" s="13">
        <f t="shared" si="5"/>
        <v>1277.1999999999998</v>
      </c>
      <c r="Q12" s="17">
        <f t="shared" si="6"/>
        <v>102.56028813028499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3748.4</v>
      </c>
      <c r="G13" s="33">
        <v>1476.7</v>
      </c>
      <c r="H13" s="85">
        <f t="shared" si="2"/>
        <v>2271.7</v>
      </c>
      <c r="I13" s="48">
        <v>851.6</v>
      </c>
      <c r="J13" s="48">
        <v>841.5</v>
      </c>
      <c r="K13" s="33">
        <f t="shared" si="3"/>
        <v>10.100000000000023</v>
      </c>
      <c r="L13" s="12">
        <f t="shared" si="4"/>
        <v>2261.6</v>
      </c>
      <c r="M13" s="54">
        <v>3714.1</v>
      </c>
      <c r="N13" s="33">
        <v>899.2</v>
      </c>
      <c r="O13" s="54">
        <v>1327.7</v>
      </c>
      <c r="P13" s="13">
        <f t="shared" si="5"/>
        <v>1487.1999999999996</v>
      </c>
      <c r="Q13" s="17">
        <f t="shared" si="6"/>
        <v>152.0710059171598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5523.2</v>
      </c>
      <c r="G14" s="33">
        <v>2383.6</v>
      </c>
      <c r="H14" s="85">
        <f t="shared" si="2"/>
        <v>3139.6</v>
      </c>
      <c r="I14" s="48">
        <v>0</v>
      </c>
      <c r="J14" s="48"/>
      <c r="K14" s="33">
        <f t="shared" si="3"/>
        <v>0</v>
      </c>
      <c r="L14" s="12">
        <f t="shared" si="4"/>
        <v>3139.6</v>
      </c>
      <c r="M14" s="54">
        <v>5443.5</v>
      </c>
      <c r="N14" s="33">
        <v>115.3</v>
      </c>
      <c r="O14" s="54">
        <v>2037.6</v>
      </c>
      <c r="P14" s="13">
        <f t="shared" si="5"/>
        <v>3290.6</v>
      </c>
      <c r="Q14" s="17">
        <f t="shared" si="6"/>
        <v>95.411171214976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2263.2</v>
      </c>
      <c r="G15" s="33">
        <v>1061.5</v>
      </c>
      <c r="H15" s="85">
        <f t="shared" si="2"/>
        <v>1201.6999999999998</v>
      </c>
      <c r="I15" s="48">
        <v>800.7</v>
      </c>
      <c r="J15" s="48">
        <v>795.7</v>
      </c>
      <c r="K15" s="33">
        <f t="shared" si="3"/>
        <v>5</v>
      </c>
      <c r="L15" s="12">
        <f t="shared" si="4"/>
        <v>1196.6999999999998</v>
      </c>
      <c r="M15" s="54">
        <v>2193.4</v>
      </c>
      <c r="N15" s="33">
        <v>853.6</v>
      </c>
      <c r="O15" s="54">
        <v>208.2</v>
      </c>
      <c r="P15" s="13">
        <f t="shared" si="5"/>
        <v>1131.6000000000001</v>
      </c>
      <c r="Q15" s="17">
        <f t="shared" si="6"/>
        <v>105.7529162248144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4290</v>
      </c>
      <c r="G16" s="33">
        <v>2093.6</v>
      </c>
      <c r="H16" s="85">
        <f t="shared" si="2"/>
        <v>2196.4</v>
      </c>
      <c r="I16" s="48">
        <v>755.3</v>
      </c>
      <c r="J16" s="48">
        <v>742.1</v>
      </c>
      <c r="K16" s="33">
        <f t="shared" si="3"/>
        <v>13.199999999999932</v>
      </c>
      <c r="L16" s="12">
        <f t="shared" si="4"/>
        <v>2183.2000000000003</v>
      </c>
      <c r="M16" s="54">
        <v>4129</v>
      </c>
      <c r="N16" s="33">
        <v>857.5</v>
      </c>
      <c r="O16" s="54">
        <v>1084.4</v>
      </c>
      <c r="P16" s="13">
        <f t="shared" si="5"/>
        <v>2187.1</v>
      </c>
      <c r="Q16" s="17">
        <f t="shared" si="6"/>
        <v>99.82168167893559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4730.8</v>
      </c>
      <c r="G17" s="33">
        <v>2127.6</v>
      </c>
      <c r="H17" s="85">
        <f t="shared" si="2"/>
        <v>2603.2000000000003</v>
      </c>
      <c r="I17" s="48">
        <v>872</v>
      </c>
      <c r="J17" s="48">
        <v>841.5</v>
      </c>
      <c r="K17" s="33">
        <f t="shared" si="3"/>
        <v>30.5</v>
      </c>
      <c r="L17" s="12">
        <f t="shared" si="4"/>
        <v>2572.7000000000003</v>
      </c>
      <c r="M17" s="54">
        <v>4596.7</v>
      </c>
      <c r="N17" s="33">
        <v>956.8</v>
      </c>
      <c r="O17" s="54">
        <v>1047.3</v>
      </c>
      <c r="P17" s="13">
        <f t="shared" si="5"/>
        <v>2592.5999999999995</v>
      </c>
      <c r="Q17" s="17">
        <f t="shared" si="6"/>
        <v>99.23243076448355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6719.2</v>
      </c>
      <c r="G18" s="33">
        <v>4156.7</v>
      </c>
      <c r="H18" s="85">
        <f t="shared" si="2"/>
        <v>2562.5</v>
      </c>
      <c r="I18" s="48">
        <v>1683</v>
      </c>
      <c r="J18" s="48">
        <v>1683</v>
      </c>
      <c r="K18" s="33">
        <f t="shared" si="3"/>
        <v>0</v>
      </c>
      <c r="L18" s="12">
        <f t="shared" si="4"/>
        <v>2562.5</v>
      </c>
      <c r="M18" s="54">
        <v>6580.7</v>
      </c>
      <c r="N18" s="33">
        <v>1798.3</v>
      </c>
      <c r="O18" s="54">
        <v>2016.2</v>
      </c>
      <c r="P18" s="13">
        <f t="shared" si="5"/>
        <v>2766.2</v>
      </c>
      <c r="Q18" s="17">
        <f t="shared" si="6"/>
        <v>92.63610729520643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6" t="s">
        <v>39</v>
      </c>
      <c r="B31" s="207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49318</v>
      </c>
      <c r="G31" s="30">
        <f t="shared" si="7"/>
        <v>21720.300000000003</v>
      </c>
      <c r="H31" s="86">
        <f t="shared" si="7"/>
        <v>27597.7</v>
      </c>
      <c r="I31" s="30">
        <f t="shared" si="7"/>
        <v>6403</v>
      </c>
      <c r="J31" s="30">
        <f t="shared" si="7"/>
        <v>5745.299999999999</v>
      </c>
      <c r="K31" s="30">
        <f t="shared" si="7"/>
        <v>657.6999999999999</v>
      </c>
      <c r="L31" s="193">
        <f t="shared" si="4"/>
        <v>26940</v>
      </c>
      <c r="M31" s="19">
        <f t="shared" si="7"/>
        <v>48199.299999999996</v>
      </c>
      <c r="N31" s="56">
        <f t="shared" si="7"/>
        <v>6783.5</v>
      </c>
      <c r="O31" s="19">
        <f t="shared" si="7"/>
        <v>14375.4</v>
      </c>
      <c r="P31" s="52">
        <f t="shared" si="7"/>
        <v>27040.399999999994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3">
      <selection activeCell="F6" sqref="F6:F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8" t="s">
        <v>13</v>
      </c>
      <c r="B3" s="206" t="s">
        <v>102</v>
      </c>
      <c r="C3" s="28" t="s">
        <v>138</v>
      </c>
      <c r="D3" s="27"/>
      <c r="E3" s="27"/>
      <c r="F3" s="36" t="s">
        <v>209</v>
      </c>
      <c r="G3" s="36" t="s">
        <v>210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42.7</v>
      </c>
      <c r="D6" s="13"/>
      <c r="E6" s="13"/>
      <c r="F6" s="61">
        <v>4612.9</v>
      </c>
      <c r="G6" s="185"/>
      <c r="H6" s="13">
        <f>F6+G6</f>
        <v>4612.9</v>
      </c>
      <c r="I6" s="63">
        <f>C6/H6*100</f>
        <v>0.9256649829825057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1</v>
      </c>
      <c r="D7" s="13"/>
      <c r="E7" s="13"/>
      <c r="F7" s="61">
        <v>389</v>
      </c>
      <c r="G7" s="33"/>
      <c r="H7" s="13">
        <f aca="true" t="shared" si="1" ref="H7:H29">F7+G7</f>
        <v>389</v>
      </c>
      <c r="I7" s="17">
        <f aca="true" t="shared" si="2" ref="I7:I29">C7/H7*100</f>
        <v>0.2570694087403599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3.2</v>
      </c>
      <c r="D8" s="13"/>
      <c r="E8" s="13"/>
      <c r="F8" s="61">
        <v>501</v>
      </c>
      <c r="G8" s="33"/>
      <c r="H8" s="13">
        <f t="shared" si="1"/>
        <v>501</v>
      </c>
      <c r="I8" s="17">
        <f t="shared" si="2"/>
        <v>0.6387225548902196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1">
        <v>174</v>
      </c>
      <c r="G9" s="33"/>
      <c r="H9" s="13">
        <f t="shared" si="1"/>
        <v>174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0.5</v>
      </c>
      <c r="D10" s="13"/>
      <c r="E10" s="13"/>
      <c r="F10" s="61">
        <v>145</v>
      </c>
      <c r="G10" s="33"/>
      <c r="H10" s="13">
        <f t="shared" si="1"/>
        <v>145</v>
      </c>
      <c r="I10" s="17">
        <f t="shared" si="2"/>
        <v>0.3448275862068966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0.7</v>
      </c>
      <c r="D11" s="13"/>
      <c r="E11" s="13"/>
      <c r="F11" s="61">
        <v>339</v>
      </c>
      <c r="G11" s="33"/>
      <c r="H11" s="13">
        <f t="shared" si="1"/>
        <v>339</v>
      </c>
      <c r="I11" s="17">
        <f t="shared" si="2"/>
        <v>0.20648967551622419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0.8</v>
      </c>
      <c r="D12" s="13"/>
      <c r="E12" s="13"/>
      <c r="F12" s="61">
        <v>241</v>
      </c>
      <c r="G12" s="33"/>
      <c r="H12" s="13">
        <f t="shared" si="1"/>
        <v>241</v>
      </c>
      <c r="I12" s="17">
        <f t="shared" si="2"/>
        <v>0.3319502074688797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1.2</v>
      </c>
      <c r="D13" s="13"/>
      <c r="E13" s="13"/>
      <c r="F13" s="61">
        <v>698.8</v>
      </c>
      <c r="G13" s="33"/>
      <c r="H13" s="13">
        <f t="shared" si="1"/>
        <v>698.8</v>
      </c>
      <c r="I13" s="17">
        <f t="shared" si="2"/>
        <v>0.17172295363480253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0.4</v>
      </c>
      <c r="D14" s="13"/>
      <c r="E14" s="13"/>
      <c r="F14" s="61">
        <v>214</v>
      </c>
      <c r="G14" s="33"/>
      <c r="H14" s="13">
        <f t="shared" si="1"/>
        <v>214</v>
      </c>
      <c r="I14" s="17">
        <f t="shared" si="2"/>
        <v>0.1869158878504673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</v>
      </c>
      <c r="D15" s="13"/>
      <c r="E15" s="13"/>
      <c r="F15" s="61">
        <v>749.8</v>
      </c>
      <c r="G15" s="33"/>
      <c r="H15" s="13">
        <f t="shared" si="1"/>
        <v>749.8</v>
      </c>
      <c r="I15" s="17">
        <f t="shared" si="2"/>
        <v>0.13336889837289945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2.3</v>
      </c>
      <c r="D16" s="13"/>
      <c r="E16" s="13"/>
      <c r="F16" s="61">
        <v>567.7</v>
      </c>
      <c r="G16" s="33"/>
      <c r="H16" s="13">
        <f t="shared" si="1"/>
        <v>567.7</v>
      </c>
      <c r="I16" s="17">
        <f t="shared" si="2"/>
        <v>0.4051435617403558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1</v>
      </c>
      <c r="D17" s="13"/>
      <c r="E17" s="13"/>
      <c r="F17" s="61">
        <v>882.3</v>
      </c>
      <c r="G17" s="33"/>
      <c r="H17" s="13">
        <f t="shared" si="1"/>
        <v>882.3</v>
      </c>
      <c r="I17" s="17">
        <v>0.2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54.800000000000004</v>
      </c>
      <c r="D30" s="19">
        <f t="shared" si="3"/>
        <v>0</v>
      </c>
      <c r="E30" s="19">
        <f t="shared" si="3"/>
        <v>0</v>
      </c>
      <c r="F30" s="32">
        <f t="shared" si="3"/>
        <v>9514.5</v>
      </c>
      <c r="G30" s="19">
        <f t="shared" si="3"/>
        <v>0</v>
      </c>
      <c r="H30" s="52">
        <f t="shared" si="3"/>
        <v>9514.5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6" t="s">
        <v>102</v>
      </c>
      <c r="C3" s="68" t="s">
        <v>36</v>
      </c>
      <c r="D3" s="69"/>
      <c r="E3" s="69"/>
      <c r="F3" s="57" t="s">
        <v>200</v>
      </c>
      <c r="G3" s="57" t="s">
        <v>210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4612.9</v>
      </c>
      <c r="G6" s="185"/>
      <c r="H6" s="185">
        <f>F6+G6</f>
        <v>4612.9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389</v>
      </c>
      <c r="G7" s="33"/>
      <c r="H7" s="33">
        <f aca="true" t="shared" si="1" ref="H7:H29">F7+G7</f>
        <v>389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501</v>
      </c>
      <c r="G8" s="33"/>
      <c r="H8" s="33">
        <f t="shared" si="1"/>
        <v>501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174</v>
      </c>
      <c r="G9" s="33"/>
      <c r="H9" s="33">
        <f t="shared" si="1"/>
        <v>174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145</v>
      </c>
      <c r="G10" s="33"/>
      <c r="H10" s="33">
        <f t="shared" si="1"/>
        <v>145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339</v>
      </c>
      <c r="G11" s="33"/>
      <c r="H11" s="33">
        <f t="shared" si="1"/>
        <v>339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241</v>
      </c>
      <c r="G12" s="33"/>
      <c r="H12" s="33">
        <f t="shared" si="1"/>
        <v>241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698.8</v>
      </c>
      <c r="G13" s="33"/>
      <c r="H13" s="33">
        <f t="shared" si="1"/>
        <v>698.8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214</v>
      </c>
      <c r="G14" s="33"/>
      <c r="H14" s="33">
        <f t="shared" si="1"/>
        <v>214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749.8</v>
      </c>
      <c r="G15" s="33"/>
      <c r="H15" s="33">
        <f t="shared" si="1"/>
        <v>749.8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567.7</v>
      </c>
      <c r="G16" s="33"/>
      <c r="H16" s="33">
        <f t="shared" si="1"/>
        <v>567.7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882.3</v>
      </c>
      <c r="G17" s="33"/>
      <c r="H17" s="33">
        <f t="shared" si="1"/>
        <v>882.3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9514.5</v>
      </c>
      <c r="G30" s="19">
        <f t="shared" si="3"/>
        <v>0</v>
      </c>
      <c r="H30" s="19">
        <f t="shared" si="3"/>
        <v>9514.5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">
      <selection activeCell="G17" sqref="G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8" t="s">
        <v>14</v>
      </c>
      <c r="B3" s="206" t="s">
        <v>102</v>
      </c>
      <c r="C3" s="6" t="s">
        <v>140</v>
      </c>
      <c r="D3" s="27"/>
      <c r="E3" s="27"/>
      <c r="F3" s="36" t="s">
        <v>193</v>
      </c>
      <c r="G3" s="36" t="s">
        <v>211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10029.8</v>
      </c>
      <c r="G6" s="33">
        <v>4644</v>
      </c>
      <c r="H6" s="85">
        <f>F6-G6</f>
        <v>5385.799999999999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2780.6</v>
      </c>
      <c r="G7" s="33">
        <v>1172.8</v>
      </c>
      <c r="H7" s="85">
        <f aca="true" t="shared" si="1" ref="H7:H17">F7-G7</f>
        <v>1607.8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3525.2</v>
      </c>
      <c r="G8" s="33">
        <v>634.5</v>
      </c>
      <c r="H8" s="85">
        <f t="shared" si="1"/>
        <v>2890.7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1442.6</v>
      </c>
      <c r="G9" s="33">
        <v>263.7</v>
      </c>
      <c r="H9" s="85">
        <f t="shared" si="1"/>
        <v>1178.8999999999999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1519.9</v>
      </c>
      <c r="G10" s="33">
        <v>272.4</v>
      </c>
      <c r="H10" s="85">
        <f t="shared" si="1"/>
        <v>1247.5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2745.1</v>
      </c>
      <c r="G11" s="33">
        <v>1433.2</v>
      </c>
      <c r="H11" s="85">
        <f t="shared" si="1"/>
        <v>1311.8999999999999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3748.4</v>
      </c>
      <c r="G12" s="33">
        <v>1476.7</v>
      </c>
      <c r="H12" s="85">
        <f t="shared" si="1"/>
        <v>2271.7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5523.2</v>
      </c>
      <c r="G13" s="33">
        <v>2383.6</v>
      </c>
      <c r="H13" s="85">
        <f t="shared" si="1"/>
        <v>3139.6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2263.2</v>
      </c>
      <c r="G14" s="33">
        <v>1061.5</v>
      </c>
      <c r="H14" s="85">
        <f t="shared" si="1"/>
        <v>1201.6999999999998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4290</v>
      </c>
      <c r="G15" s="33">
        <v>2093.6</v>
      </c>
      <c r="H15" s="85">
        <f t="shared" si="1"/>
        <v>2196.4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4730.8</v>
      </c>
      <c r="G16" s="33">
        <v>2127.6</v>
      </c>
      <c r="H16" s="85">
        <f t="shared" si="1"/>
        <v>2603.2000000000003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6719.2</v>
      </c>
      <c r="G17" s="33">
        <v>4156.7</v>
      </c>
      <c r="H17" s="85">
        <f t="shared" si="1"/>
        <v>2562.5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aca="true" t="shared" si="3" ref="H18:H29">F18-G18</f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3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49318</v>
      </c>
      <c r="G30" s="30">
        <f t="shared" si="4"/>
        <v>21720.300000000003</v>
      </c>
      <c r="H30" s="19">
        <f t="shared" si="4"/>
        <v>27597.7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I2">
      <selection activeCell="P17" sqref="P17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8" t="s">
        <v>3</v>
      </c>
      <c r="B3" s="206" t="s">
        <v>102</v>
      </c>
      <c r="C3" s="36" t="s">
        <v>212</v>
      </c>
      <c r="D3" s="36" t="s">
        <v>213</v>
      </c>
      <c r="E3" s="36" t="s">
        <v>214</v>
      </c>
      <c r="F3" s="29" t="s">
        <v>1</v>
      </c>
      <c r="G3" s="27"/>
      <c r="H3" s="27"/>
      <c r="I3" s="5" t="s">
        <v>202</v>
      </c>
      <c r="J3" s="5" t="s">
        <v>218</v>
      </c>
      <c r="K3" s="36" t="s">
        <v>31</v>
      </c>
      <c r="L3" s="36" t="s">
        <v>193</v>
      </c>
      <c r="M3" s="36" t="s">
        <v>215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9808.9</v>
      </c>
      <c r="D6" s="33">
        <v>115.2</v>
      </c>
      <c r="E6" s="54">
        <v>4195.5</v>
      </c>
      <c r="F6" s="53">
        <f>C6-D6-E6</f>
        <v>5498.199999999999</v>
      </c>
      <c r="G6" s="13"/>
      <c r="H6" s="13"/>
      <c r="I6" s="61">
        <v>0</v>
      </c>
      <c r="J6" s="61">
        <v>0</v>
      </c>
      <c r="K6" s="33">
        <f>J6-I6</f>
        <v>0</v>
      </c>
      <c r="L6" s="33">
        <v>10029.8</v>
      </c>
      <c r="M6" s="33">
        <v>4644</v>
      </c>
      <c r="N6" s="166">
        <f aca="true" t="shared" si="0" ref="N6:N17">L6-M6</f>
        <v>5385.799999999999</v>
      </c>
      <c r="O6" s="17">
        <f>(F6-N6)/F6*100</f>
        <v>2.0443054090429533</v>
      </c>
      <c r="P6" s="80">
        <v>1</v>
      </c>
      <c r="Q6" s="14">
        <v>1.2</v>
      </c>
      <c r="R6" s="14">
        <v>1.2</v>
      </c>
    </row>
    <row r="7" spans="1:18" ht="11.25">
      <c r="A7" s="11">
        <v>2</v>
      </c>
      <c r="B7" s="16" t="s">
        <v>173</v>
      </c>
      <c r="C7" s="54">
        <v>2670.8</v>
      </c>
      <c r="D7" s="33">
        <v>57.7</v>
      </c>
      <c r="E7" s="54">
        <v>1035.4</v>
      </c>
      <c r="F7" s="54">
        <f aca="true" t="shared" si="1" ref="F7:F29">C7-D7-E7</f>
        <v>1577.7000000000003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2780.6</v>
      </c>
      <c r="M7" s="33">
        <v>1172.8</v>
      </c>
      <c r="N7" s="166">
        <f t="shared" si="0"/>
        <v>1607.8</v>
      </c>
      <c r="O7" s="17">
        <f aca="true" t="shared" si="3" ref="O7:O29">(F7-N7)/F7*100</f>
        <v>-1.9078405273499193</v>
      </c>
      <c r="P7" s="80">
        <v>0.62</v>
      </c>
      <c r="Q7" s="14">
        <v>1.2</v>
      </c>
      <c r="R7" s="14">
        <f aca="true" t="shared" si="4" ref="R7:R29">P7*Q7</f>
        <v>0.744</v>
      </c>
    </row>
    <row r="8" spans="1:18" ht="11.25">
      <c r="A8" s="11">
        <v>3</v>
      </c>
      <c r="B8" s="16" t="s">
        <v>175</v>
      </c>
      <c r="C8" s="54">
        <v>3497.6</v>
      </c>
      <c r="D8" s="33">
        <v>115.3</v>
      </c>
      <c r="E8" s="54">
        <v>520.6</v>
      </c>
      <c r="F8" s="54">
        <f t="shared" si="1"/>
        <v>2861.7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3525.2</v>
      </c>
      <c r="M8" s="33">
        <v>634.5</v>
      </c>
      <c r="N8" s="166">
        <f t="shared" si="0"/>
        <v>2890.7</v>
      </c>
      <c r="O8" s="17">
        <f t="shared" si="3"/>
        <v>-1.013383653073348</v>
      </c>
      <c r="P8" s="80">
        <v>0.8</v>
      </c>
      <c r="Q8" s="14">
        <v>1.2</v>
      </c>
      <c r="R8" s="14">
        <f t="shared" si="4"/>
        <v>0.96</v>
      </c>
    </row>
    <row r="9" spans="1:18" ht="11.25">
      <c r="A9" s="11">
        <v>4</v>
      </c>
      <c r="B9" s="16" t="s">
        <v>176</v>
      </c>
      <c r="C9" s="54">
        <v>1409.6</v>
      </c>
      <c r="D9" s="33">
        <v>57.7</v>
      </c>
      <c r="E9" s="54">
        <v>206.2</v>
      </c>
      <c r="F9" s="54">
        <f t="shared" si="1"/>
        <v>1145.6999999999998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1442.6</v>
      </c>
      <c r="M9" s="33">
        <v>263.7</v>
      </c>
      <c r="N9" s="166">
        <f t="shared" si="0"/>
        <v>1178.8999999999999</v>
      </c>
      <c r="O9" s="17">
        <f t="shared" si="3"/>
        <v>-2.8977917430391944</v>
      </c>
      <c r="P9" s="80">
        <v>0.42</v>
      </c>
      <c r="Q9" s="14">
        <v>1.2</v>
      </c>
      <c r="R9" s="14">
        <f t="shared" si="4"/>
        <v>0.504</v>
      </c>
    </row>
    <row r="10" spans="1:18" ht="11.25">
      <c r="A10" s="11">
        <v>5</v>
      </c>
      <c r="B10" s="16" t="s">
        <v>177</v>
      </c>
      <c r="C10" s="54">
        <v>1497.3</v>
      </c>
      <c r="D10" s="33">
        <v>57.7</v>
      </c>
      <c r="E10" s="54">
        <v>215</v>
      </c>
      <c r="F10" s="54">
        <f t="shared" si="1"/>
        <v>1224.6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1519.9</v>
      </c>
      <c r="M10" s="33">
        <v>272.4</v>
      </c>
      <c r="N10" s="166">
        <f t="shared" si="0"/>
        <v>1247.5</v>
      </c>
      <c r="O10" s="17">
        <f t="shared" si="3"/>
        <v>-1.8699983668136608</v>
      </c>
      <c r="P10" s="80">
        <v>0.62</v>
      </c>
      <c r="Q10" s="14">
        <v>1.2</v>
      </c>
      <c r="R10" s="14">
        <f t="shared" si="4"/>
        <v>0.744</v>
      </c>
    </row>
    <row r="11" spans="1:18" ht="11.25">
      <c r="A11" s="11">
        <v>6</v>
      </c>
      <c r="B11" s="16" t="s">
        <v>178</v>
      </c>
      <c r="C11" s="54">
        <v>2657.7</v>
      </c>
      <c r="D11" s="33">
        <v>899.2</v>
      </c>
      <c r="E11" s="54">
        <v>481.3</v>
      </c>
      <c r="F11" s="54">
        <f t="shared" si="1"/>
        <v>1277.1999999999998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2745.1</v>
      </c>
      <c r="M11" s="33">
        <v>1433.2</v>
      </c>
      <c r="N11" s="166">
        <f t="shared" si="0"/>
        <v>1311.8999999999999</v>
      </c>
      <c r="O11" s="17">
        <f t="shared" si="3"/>
        <v>-2.7168806764798035</v>
      </c>
      <c r="P11" s="80">
        <v>0.46</v>
      </c>
      <c r="Q11" s="14">
        <v>1.2</v>
      </c>
      <c r="R11" s="14">
        <f t="shared" si="4"/>
        <v>0.552</v>
      </c>
    </row>
    <row r="12" spans="1:18" ht="11.25">
      <c r="A12" s="11">
        <v>7</v>
      </c>
      <c r="B12" s="16" t="s">
        <v>179</v>
      </c>
      <c r="C12" s="54">
        <v>3714.1</v>
      </c>
      <c r="D12" s="33">
        <v>899.2</v>
      </c>
      <c r="E12" s="54">
        <v>1327.7</v>
      </c>
      <c r="F12" s="54">
        <f t="shared" si="1"/>
        <v>1487.1999999999996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3748.4</v>
      </c>
      <c r="M12" s="33">
        <v>1476.7</v>
      </c>
      <c r="N12" s="166">
        <f t="shared" si="0"/>
        <v>2271.7</v>
      </c>
      <c r="O12" s="17">
        <f t="shared" si="3"/>
        <v>-52.750134480903746</v>
      </c>
      <c r="P12" s="80">
        <v>0</v>
      </c>
      <c r="Q12" s="14">
        <v>1.2</v>
      </c>
      <c r="R12" s="14">
        <f t="shared" si="4"/>
        <v>0</v>
      </c>
    </row>
    <row r="13" spans="1:18" ht="11.25">
      <c r="A13" s="11">
        <v>8</v>
      </c>
      <c r="B13" s="16" t="s">
        <v>181</v>
      </c>
      <c r="C13" s="54">
        <v>5443.5</v>
      </c>
      <c r="D13" s="33">
        <v>115.3</v>
      </c>
      <c r="E13" s="54">
        <v>2037.6</v>
      </c>
      <c r="F13" s="54">
        <f t="shared" si="1"/>
        <v>3290.6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5523.2</v>
      </c>
      <c r="M13" s="33">
        <v>2383.6</v>
      </c>
      <c r="N13" s="166">
        <f t="shared" si="0"/>
        <v>3139.6</v>
      </c>
      <c r="O13" s="17">
        <f t="shared" si="3"/>
        <v>4.588828785024008</v>
      </c>
      <c r="P13" s="80">
        <v>1</v>
      </c>
      <c r="Q13" s="14">
        <v>1.2</v>
      </c>
      <c r="R13" s="14">
        <f t="shared" si="4"/>
        <v>1.2</v>
      </c>
    </row>
    <row r="14" spans="1:18" ht="11.25">
      <c r="A14" s="11">
        <v>9</v>
      </c>
      <c r="B14" s="16" t="s">
        <v>180</v>
      </c>
      <c r="C14" s="54">
        <v>2193.4</v>
      </c>
      <c r="D14" s="33">
        <v>853.6</v>
      </c>
      <c r="E14" s="54">
        <v>208.2</v>
      </c>
      <c r="F14" s="54">
        <f t="shared" si="1"/>
        <v>1131.6000000000001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2263.2</v>
      </c>
      <c r="M14" s="33">
        <v>1061.5</v>
      </c>
      <c r="N14" s="166">
        <f t="shared" si="0"/>
        <v>1201.6999999999998</v>
      </c>
      <c r="O14" s="17">
        <f t="shared" si="3"/>
        <v>-6.194768469423796</v>
      </c>
      <c r="P14" s="80">
        <v>0</v>
      </c>
      <c r="Q14" s="14">
        <v>1.2</v>
      </c>
      <c r="R14" s="14">
        <f t="shared" si="4"/>
        <v>0</v>
      </c>
    </row>
    <row r="15" spans="1:18" ht="11.25">
      <c r="A15" s="11">
        <v>10</v>
      </c>
      <c r="B15" s="16" t="s">
        <v>182</v>
      </c>
      <c r="C15" s="54">
        <v>4129</v>
      </c>
      <c r="D15" s="33">
        <v>857.5</v>
      </c>
      <c r="E15" s="54">
        <v>1084.4</v>
      </c>
      <c r="F15" s="54">
        <f t="shared" si="1"/>
        <v>2187.1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4290</v>
      </c>
      <c r="M15" s="33">
        <v>2093.6</v>
      </c>
      <c r="N15" s="166">
        <f t="shared" si="0"/>
        <v>2196.4</v>
      </c>
      <c r="O15" s="17">
        <f t="shared" si="3"/>
        <v>-0.4252206117690175</v>
      </c>
      <c r="P15" s="80">
        <v>0.92</v>
      </c>
      <c r="Q15" s="14">
        <v>1.2</v>
      </c>
      <c r="R15" s="14">
        <f t="shared" si="4"/>
        <v>1.104</v>
      </c>
    </row>
    <row r="16" spans="1:18" ht="11.25">
      <c r="A16" s="11">
        <v>11</v>
      </c>
      <c r="B16" s="16" t="s">
        <v>183</v>
      </c>
      <c r="C16" s="54">
        <v>4596.7</v>
      </c>
      <c r="D16" s="33">
        <v>956.8</v>
      </c>
      <c r="E16" s="54">
        <v>1047.3</v>
      </c>
      <c r="F16" s="54">
        <f t="shared" si="1"/>
        <v>2592.5999999999995</v>
      </c>
      <c r="G16" s="13"/>
      <c r="H16" s="13"/>
      <c r="I16" s="61">
        <v>0</v>
      </c>
      <c r="J16" s="61">
        <v>0</v>
      </c>
      <c r="K16" s="33">
        <f t="shared" si="2"/>
        <v>0</v>
      </c>
      <c r="L16" s="33">
        <v>4730.8</v>
      </c>
      <c r="M16" s="33">
        <v>2127.6</v>
      </c>
      <c r="N16" s="166">
        <f t="shared" si="0"/>
        <v>2603.2000000000003</v>
      </c>
      <c r="O16" s="17">
        <f t="shared" si="3"/>
        <v>-0.40885597469724677</v>
      </c>
      <c r="P16" s="80">
        <v>0.92</v>
      </c>
      <c r="Q16" s="14">
        <v>1.2</v>
      </c>
      <c r="R16" s="14">
        <f t="shared" si="4"/>
        <v>1.104</v>
      </c>
    </row>
    <row r="17" spans="1:18" ht="11.25">
      <c r="A17" s="11">
        <v>12</v>
      </c>
      <c r="B17" s="16" t="s">
        <v>184</v>
      </c>
      <c r="C17" s="54">
        <v>6580.7</v>
      </c>
      <c r="D17" s="33">
        <v>1798.3</v>
      </c>
      <c r="E17" s="54">
        <v>2016.2</v>
      </c>
      <c r="F17" s="54">
        <f t="shared" si="1"/>
        <v>2766.2</v>
      </c>
      <c r="G17" s="13"/>
      <c r="H17" s="13"/>
      <c r="I17" s="61">
        <v>0</v>
      </c>
      <c r="J17" s="61">
        <v>0</v>
      </c>
      <c r="K17" s="33">
        <f t="shared" si="2"/>
        <v>0</v>
      </c>
      <c r="L17" s="33">
        <v>6719.2</v>
      </c>
      <c r="M17" s="33">
        <v>4156.7</v>
      </c>
      <c r="N17" s="166">
        <f t="shared" si="0"/>
        <v>2562.5</v>
      </c>
      <c r="O17" s="17">
        <f t="shared" si="3"/>
        <v>7.363892704793573</v>
      </c>
      <c r="P17" s="80">
        <v>1</v>
      </c>
      <c r="Q17" s="14">
        <v>1.2</v>
      </c>
      <c r="R17" s="14">
        <f t="shared" si="4"/>
        <v>1.2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aca="true" t="shared" si="5" ref="N18:N29">L18-M18</f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5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5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5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5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5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5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5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5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5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5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5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6" t="s">
        <v>39</v>
      </c>
      <c r="B30" s="207"/>
      <c r="C30" s="19">
        <f aca="true" t="shared" si="6" ref="C30:N30">SUM(C6:C29)</f>
        <v>48199.299999999996</v>
      </c>
      <c r="D30" s="56">
        <f t="shared" si="6"/>
        <v>6783.5</v>
      </c>
      <c r="E30" s="19">
        <f t="shared" si="6"/>
        <v>14375.4</v>
      </c>
      <c r="F30" s="19">
        <f t="shared" si="6"/>
        <v>27040.399999999994</v>
      </c>
      <c r="G30" s="52">
        <f t="shared" si="6"/>
        <v>0</v>
      </c>
      <c r="H30" s="19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49318</v>
      </c>
      <c r="M30" s="30">
        <f t="shared" si="6"/>
        <v>21720.300000000003</v>
      </c>
      <c r="N30" s="19">
        <f t="shared" si="6"/>
        <v>27597.7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8" t="s">
        <v>20</v>
      </c>
      <c r="B3" s="206" t="s">
        <v>102</v>
      </c>
      <c r="C3" s="34" t="s">
        <v>51</v>
      </c>
      <c r="D3" s="34" t="s">
        <v>216</v>
      </c>
      <c r="E3" s="34" t="s">
        <v>219</v>
      </c>
      <c r="F3" s="34" t="s">
        <v>187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5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18.1</v>
      </c>
      <c r="E6" s="2">
        <v>13.5</v>
      </c>
      <c r="F6" s="48">
        <f aca="true" t="shared" si="0" ref="F6:F29">E6-D6</f>
        <v>-4.600000000000001</v>
      </c>
      <c r="G6" s="12">
        <v>0</v>
      </c>
      <c r="H6" s="61">
        <v>4184.8</v>
      </c>
      <c r="I6" s="81">
        <f>F6/H6*100</f>
        <v>-0.10992162110495128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10.9</v>
      </c>
      <c r="E7" s="2">
        <v>1.6</v>
      </c>
      <c r="F7" s="48">
        <f t="shared" si="0"/>
        <v>-9.3</v>
      </c>
      <c r="G7" s="12">
        <v>75</v>
      </c>
      <c r="H7" s="61">
        <v>204.2</v>
      </c>
      <c r="I7" s="81">
        <v>1.147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29.3</v>
      </c>
      <c r="E8" s="2">
        <v>18.4</v>
      </c>
      <c r="F8" s="48">
        <f t="shared" si="0"/>
        <v>-10.900000000000002</v>
      </c>
      <c r="G8" s="12">
        <v>1.3</v>
      </c>
      <c r="H8" s="61">
        <v>359</v>
      </c>
      <c r="I8" s="81">
        <f aca="true" t="shared" si="1" ref="I8:I29">F8/H8*100</f>
        <v>-3.036211699164346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10.1</v>
      </c>
      <c r="E9" s="2">
        <v>4.1</v>
      </c>
      <c r="F9" s="48">
        <f t="shared" si="0"/>
        <v>-6</v>
      </c>
      <c r="G9" s="12">
        <v>-214</v>
      </c>
      <c r="H9" s="61">
        <v>134</v>
      </c>
      <c r="I9" s="81">
        <f t="shared" si="1"/>
        <v>-4.477611940298507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9.2</v>
      </c>
      <c r="E10" s="2">
        <v>4</v>
      </c>
      <c r="F10" s="48">
        <f t="shared" si="0"/>
        <v>-5.199999999999999</v>
      </c>
      <c r="G10" s="12">
        <v>0</v>
      </c>
      <c r="H10" s="61">
        <v>85</v>
      </c>
      <c r="I10" s="81">
        <f t="shared" si="1"/>
        <v>-6.117647058823528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5.4</v>
      </c>
      <c r="E11" s="2">
        <v>4.6</v>
      </c>
      <c r="F11" s="48">
        <f t="shared" si="0"/>
        <v>-0.8000000000000007</v>
      </c>
      <c r="G11" s="12">
        <v>-101</v>
      </c>
      <c r="H11" s="61">
        <v>161</v>
      </c>
      <c r="I11" s="81">
        <f t="shared" si="1"/>
        <v>-0.49689440993788864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9.8</v>
      </c>
      <c r="E12" s="2">
        <v>7.2</v>
      </c>
      <c r="F12" s="48">
        <f t="shared" si="0"/>
        <v>-2.6000000000000005</v>
      </c>
      <c r="G12" s="12">
        <v>-85</v>
      </c>
      <c r="H12" s="61">
        <v>176</v>
      </c>
      <c r="I12" s="81">
        <f t="shared" si="1"/>
        <v>-1.4772727272727275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18.9</v>
      </c>
      <c r="E13" s="2">
        <v>12.3</v>
      </c>
      <c r="F13" s="48">
        <f t="shared" si="0"/>
        <v>-6.599999999999998</v>
      </c>
      <c r="G13" s="12">
        <v>0</v>
      </c>
      <c r="H13" s="61">
        <v>313</v>
      </c>
      <c r="I13" s="81">
        <f t="shared" si="1"/>
        <v>-2.1086261980830665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3</v>
      </c>
      <c r="E14" s="2">
        <v>2.7</v>
      </c>
      <c r="F14" s="48">
        <f t="shared" si="0"/>
        <v>-0.2999999999999998</v>
      </c>
      <c r="G14" s="12">
        <v>-138</v>
      </c>
      <c r="H14" s="61">
        <v>175</v>
      </c>
      <c r="I14" s="81">
        <f t="shared" si="1"/>
        <v>-0.17142857142857132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16</v>
      </c>
      <c r="E15" s="2">
        <v>10.7</v>
      </c>
      <c r="F15" s="48">
        <f t="shared" si="0"/>
        <v>-5.300000000000001</v>
      </c>
      <c r="G15" s="12">
        <v>-62</v>
      </c>
      <c r="H15" s="61">
        <v>429</v>
      </c>
      <c r="I15" s="81">
        <f t="shared" si="1"/>
        <v>-1.2354312354312356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20.1</v>
      </c>
      <c r="E16" s="2">
        <v>14.1</v>
      </c>
      <c r="F16" s="48">
        <f t="shared" si="0"/>
        <v>-6.000000000000002</v>
      </c>
      <c r="G16" s="12">
        <v>-423</v>
      </c>
      <c r="H16" s="61">
        <v>289</v>
      </c>
      <c r="I16" s="81">
        <f t="shared" si="1"/>
        <v>-2.076124567474049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12.9</v>
      </c>
      <c r="E17" s="23">
        <v>6.7</v>
      </c>
      <c r="F17" s="48">
        <f t="shared" si="0"/>
        <v>-6.2</v>
      </c>
      <c r="G17" s="12">
        <v>-286</v>
      </c>
      <c r="H17" s="61">
        <v>260</v>
      </c>
      <c r="I17" s="81">
        <f t="shared" si="1"/>
        <v>-2.3846153846153846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6" t="s">
        <v>39</v>
      </c>
      <c r="B30" s="207"/>
      <c r="C30" s="19">
        <f aca="true" t="shared" si="3" ref="C30:H30">SUM(C6:C29)</f>
        <v>22646</v>
      </c>
      <c r="D30" s="19">
        <f>SUM(D6:D29)</f>
        <v>163.7</v>
      </c>
      <c r="E30" s="19">
        <f>SUM(E6:E29)</f>
        <v>99.9</v>
      </c>
      <c r="F30" s="19">
        <f t="shared" si="3"/>
        <v>-63.8</v>
      </c>
      <c r="G30" s="19">
        <f t="shared" si="3"/>
        <v>-3331.1000000000004</v>
      </c>
      <c r="H30" s="19">
        <f t="shared" si="3"/>
        <v>6770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0" t="s">
        <v>102</v>
      </c>
      <c r="C4" s="200" t="s">
        <v>103</v>
      </c>
      <c r="D4" s="200" t="s">
        <v>188</v>
      </c>
      <c r="E4" s="200" t="s">
        <v>189</v>
      </c>
      <c r="F4" s="200" t="s">
        <v>104</v>
      </c>
      <c r="G4" s="200" t="s">
        <v>99</v>
      </c>
      <c r="H4" s="200" t="s">
        <v>100</v>
      </c>
      <c r="I4" s="200" t="s">
        <v>5</v>
      </c>
      <c r="J4" s="203" t="s">
        <v>6</v>
      </c>
    </row>
    <row r="5" spans="1:10" ht="135" customHeight="1">
      <c r="A5" s="208"/>
      <c r="B5" s="205"/>
      <c r="C5" s="201"/>
      <c r="D5" s="201"/>
      <c r="E5" s="201"/>
      <c r="F5" s="201"/>
      <c r="G5" s="201"/>
      <c r="H5" s="205"/>
      <c r="I5" s="205"/>
      <c r="J5" s="204"/>
    </row>
    <row r="6" spans="1:10" s="10" customFormat="1" ht="51" customHeight="1">
      <c r="A6" s="20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885.3</v>
      </c>
      <c r="D8" s="61">
        <v>4612.9</v>
      </c>
      <c r="E8" s="185"/>
      <c r="F8" s="13">
        <f>D8+E8</f>
        <v>4612.9</v>
      </c>
      <c r="G8" s="17">
        <f aca="true" t="shared" si="0" ref="G8:G31">C8/(C8+F8)*100</f>
        <v>16.101633261794767</v>
      </c>
      <c r="H8" s="15">
        <v>0.683</v>
      </c>
      <c r="I8" s="14">
        <v>1.2</v>
      </c>
      <c r="J8" s="38">
        <f aca="true" t="shared" si="1" ref="J8:J31">H8*I8</f>
        <v>0.8196</v>
      </c>
    </row>
    <row r="9" spans="1:10" ht="11.25">
      <c r="A9" s="11">
        <v>2</v>
      </c>
      <c r="B9" s="16" t="s">
        <v>173</v>
      </c>
      <c r="C9" s="48">
        <v>1188.6</v>
      </c>
      <c r="D9" s="61">
        <v>389</v>
      </c>
      <c r="E9" s="33"/>
      <c r="F9" s="13">
        <f aca="true" t="shared" si="2" ref="F9:F31">D9+E9</f>
        <v>389</v>
      </c>
      <c r="G9" s="17">
        <f t="shared" si="0"/>
        <v>75.3422920892495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2360.8</v>
      </c>
      <c r="D10" s="61">
        <v>501</v>
      </c>
      <c r="E10" s="33"/>
      <c r="F10" s="13">
        <f t="shared" si="2"/>
        <v>501</v>
      </c>
      <c r="G10" s="17">
        <f t="shared" si="0"/>
        <v>82.49353553707456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971.8</v>
      </c>
      <c r="D11" s="61">
        <v>174</v>
      </c>
      <c r="E11" s="33"/>
      <c r="F11" s="13">
        <f t="shared" si="2"/>
        <v>174</v>
      </c>
      <c r="G11" s="17">
        <f t="shared" si="0"/>
        <v>84.81410368301623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1079.7</v>
      </c>
      <c r="D12" s="61">
        <v>145</v>
      </c>
      <c r="E12" s="33"/>
      <c r="F12" s="13">
        <f t="shared" si="2"/>
        <v>145</v>
      </c>
      <c r="G12" s="17">
        <f t="shared" si="0"/>
        <v>88.16036580387033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938.1</v>
      </c>
      <c r="D13" s="61">
        <v>339</v>
      </c>
      <c r="E13" s="33"/>
      <c r="F13" s="13">
        <f t="shared" si="2"/>
        <v>339</v>
      </c>
      <c r="G13" s="17">
        <f t="shared" si="0"/>
        <v>73.45548508339206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1246.2</v>
      </c>
      <c r="D14" s="61">
        <v>241</v>
      </c>
      <c r="E14" s="33"/>
      <c r="F14" s="13">
        <f t="shared" si="2"/>
        <v>241</v>
      </c>
      <c r="G14" s="17">
        <f t="shared" si="0"/>
        <v>83.79505110274341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2541.8</v>
      </c>
      <c r="D15" s="61">
        <v>698.8</v>
      </c>
      <c r="E15" s="33"/>
      <c r="F15" s="13">
        <f t="shared" si="2"/>
        <v>698.8</v>
      </c>
      <c r="G15" s="17">
        <f t="shared" si="0"/>
        <v>78.43609208171326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917.6</v>
      </c>
      <c r="D16" s="61">
        <v>214</v>
      </c>
      <c r="E16" s="33"/>
      <c r="F16" s="13">
        <f t="shared" si="2"/>
        <v>214</v>
      </c>
      <c r="G16" s="17">
        <f t="shared" si="0"/>
        <v>81.08872393071758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1437.2</v>
      </c>
      <c r="D17" s="61">
        <v>749.8</v>
      </c>
      <c r="E17" s="33"/>
      <c r="F17" s="13">
        <f t="shared" si="2"/>
        <v>749.8</v>
      </c>
      <c r="G17" s="17">
        <f t="shared" si="0"/>
        <v>65.71559213534522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2024.9</v>
      </c>
      <c r="D18" s="61">
        <v>567.7</v>
      </c>
      <c r="E18" s="33"/>
      <c r="F18" s="13">
        <f t="shared" si="2"/>
        <v>567.7</v>
      </c>
      <c r="G18" s="17">
        <f t="shared" si="0"/>
        <v>78.10306256267839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1883.8</v>
      </c>
      <c r="D19" s="61">
        <v>882.3</v>
      </c>
      <c r="E19" s="33"/>
      <c r="F19" s="13">
        <f t="shared" si="2"/>
        <v>882.3</v>
      </c>
      <c r="G19" s="17">
        <f t="shared" si="0"/>
        <v>68.10310545533423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6" t="s">
        <v>78</v>
      </c>
      <c r="B32" s="207"/>
      <c r="C32" s="30">
        <f>SUM(C8:C31)</f>
        <v>17475.8</v>
      </c>
      <c r="D32" s="30">
        <f>SUM(D8:D31)</f>
        <v>9514.5</v>
      </c>
      <c r="E32" s="19">
        <f>SUM(E8:E31)</f>
        <v>0</v>
      </c>
      <c r="F32" s="19">
        <f>SUM(F8:F31)</f>
        <v>9514.5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sheetProtection/>
  <mergeCells count="12">
    <mergeCell ref="A32:B32"/>
    <mergeCell ref="A4:A6"/>
    <mergeCell ref="B4:B6"/>
    <mergeCell ref="C4:C5"/>
    <mergeCell ref="G4:G5"/>
    <mergeCell ref="B1:J1"/>
    <mergeCell ref="J4:J5"/>
    <mergeCell ref="F4:F5"/>
    <mergeCell ref="H4:H6"/>
    <mergeCell ref="I4:I6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6" sqref="C6:D17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8" t="s">
        <v>3</v>
      </c>
      <c r="B3" s="206" t="s">
        <v>102</v>
      </c>
      <c r="C3" s="36" t="s">
        <v>190</v>
      </c>
      <c r="D3" s="34" t="s">
        <v>126</v>
      </c>
      <c r="E3" s="99" t="s">
        <v>106</v>
      </c>
      <c r="F3" s="36" t="s">
        <v>191</v>
      </c>
      <c r="G3" s="161" t="s">
        <v>127</v>
      </c>
      <c r="H3" s="99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208"/>
      <c r="B4" s="20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1"/>
      <c r="K4" s="201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590.9</v>
      </c>
      <c r="D6" s="48"/>
      <c r="E6" s="85">
        <f aca="true" t="shared" si="0" ref="E6:E29">C6-D6</f>
        <v>590.9</v>
      </c>
      <c r="F6" s="33">
        <v>10029.8</v>
      </c>
      <c r="G6" s="33">
        <v>4644</v>
      </c>
      <c r="H6" s="196">
        <f aca="true" t="shared" si="1" ref="H6:H29">F6-G6</f>
        <v>5385.799999999999</v>
      </c>
      <c r="I6" s="178">
        <f aca="true" t="shared" si="2" ref="I6:I29">E6/H6*100</f>
        <v>10.971443425303578</v>
      </c>
      <c r="J6" s="179">
        <v>0.597</v>
      </c>
      <c r="K6" s="180">
        <v>0.5</v>
      </c>
      <c r="L6" s="180">
        <f aca="true" t="shared" si="3" ref="L6:L29">J6*K6</f>
        <v>0.2985</v>
      </c>
    </row>
    <row r="7" spans="1:12" ht="11.25">
      <c r="A7" s="101">
        <v>2</v>
      </c>
      <c r="B7" s="16" t="s">
        <v>173</v>
      </c>
      <c r="C7" s="48"/>
      <c r="D7" s="48"/>
      <c r="E7" s="85">
        <f t="shared" si="0"/>
        <v>0</v>
      </c>
      <c r="F7" s="33">
        <v>2780.6</v>
      </c>
      <c r="G7" s="33">
        <v>1172.8</v>
      </c>
      <c r="H7" s="196">
        <f t="shared" si="1"/>
        <v>1607.8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1</v>
      </c>
      <c r="D8" s="48"/>
      <c r="E8" s="85">
        <f t="shared" si="0"/>
        <v>1</v>
      </c>
      <c r="F8" s="33">
        <v>3525.2</v>
      </c>
      <c r="G8" s="33">
        <v>634.5</v>
      </c>
      <c r="H8" s="196">
        <f t="shared" si="1"/>
        <v>2890.7</v>
      </c>
      <c r="I8" s="178">
        <f t="shared" si="2"/>
        <v>0.03459369702840143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5</v>
      </c>
      <c r="D9" s="48"/>
      <c r="E9" s="85">
        <f t="shared" si="0"/>
        <v>5</v>
      </c>
      <c r="F9" s="33">
        <v>1442.6</v>
      </c>
      <c r="G9" s="33">
        <v>263.7</v>
      </c>
      <c r="H9" s="196">
        <f t="shared" si="1"/>
        <v>1178.8999999999999</v>
      </c>
      <c r="I9" s="178">
        <f t="shared" si="2"/>
        <v>0.42412418356094667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/>
      <c r="D10" s="48"/>
      <c r="E10" s="85">
        <f t="shared" si="0"/>
        <v>0</v>
      </c>
      <c r="F10" s="33">
        <v>1519.9</v>
      </c>
      <c r="G10" s="33">
        <v>272.4</v>
      </c>
      <c r="H10" s="196">
        <f t="shared" si="1"/>
        <v>1247.5</v>
      </c>
      <c r="I10" s="178">
        <f t="shared" si="2"/>
        <v>0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843.5</v>
      </c>
      <c r="D11" s="48">
        <v>841.5</v>
      </c>
      <c r="E11" s="85">
        <f t="shared" si="0"/>
        <v>2</v>
      </c>
      <c r="F11" s="33">
        <v>2745.1</v>
      </c>
      <c r="G11" s="33">
        <v>1433.2</v>
      </c>
      <c r="H11" s="196">
        <f t="shared" si="1"/>
        <v>1311.8999999999999</v>
      </c>
      <c r="I11" s="178">
        <f t="shared" si="2"/>
        <v>0.15245064410397136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851.6</v>
      </c>
      <c r="D12" s="48">
        <v>841.5</v>
      </c>
      <c r="E12" s="85">
        <f t="shared" si="0"/>
        <v>10.100000000000023</v>
      </c>
      <c r="F12" s="33">
        <v>3748.4</v>
      </c>
      <c r="G12" s="33">
        <v>1476.7</v>
      </c>
      <c r="H12" s="196">
        <f t="shared" si="1"/>
        <v>2271.7</v>
      </c>
      <c r="I12" s="178">
        <f t="shared" si="2"/>
        <v>0.44460095963375545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0</v>
      </c>
      <c r="D13" s="48"/>
      <c r="E13" s="85">
        <f t="shared" si="0"/>
        <v>0</v>
      </c>
      <c r="F13" s="33">
        <v>5523.2</v>
      </c>
      <c r="G13" s="33">
        <v>2383.6</v>
      </c>
      <c r="H13" s="196">
        <f t="shared" si="1"/>
        <v>3139.6</v>
      </c>
      <c r="I13" s="178">
        <f t="shared" si="2"/>
        <v>0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800.7</v>
      </c>
      <c r="D14" s="48">
        <v>795.7</v>
      </c>
      <c r="E14" s="85">
        <f t="shared" si="0"/>
        <v>5</v>
      </c>
      <c r="F14" s="33">
        <v>2263.2</v>
      </c>
      <c r="G14" s="33">
        <v>1061.5</v>
      </c>
      <c r="H14" s="196">
        <f t="shared" si="1"/>
        <v>1201.6999999999998</v>
      </c>
      <c r="I14" s="178">
        <f t="shared" si="2"/>
        <v>0.4160772239327619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755.3</v>
      </c>
      <c r="D15" s="48">
        <v>742.1</v>
      </c>
      <c r="E15" s="85">
        <f t="shared" si="0"/>
        <v>13.199999999999932</v>
      </c>
      <c r="F15" s="33">
        <v>4290</v>
      </c>
      <c r="G15" s="33">
        <v>2093.6</v>
      </c>
      <c r="H15" s="196">
        <f t="shared" si="1"/>
        <v>2196.4</v>
      </c>
      <c r="I15" s="178">
        <f t="shared" si="2"/>
        <v>0.6009834274266951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872</v>
      </c>
      <c r="D16" s="48">
        <v>841.5</v>
      </c>
      <c r="E16" s="85">
        <f t="shared" si="0"/>
        <v>30.5</v>
      </c>
      <c r="F16" s="33">
        <v>4730.8</v>
      </c>
      <c r="G16" s="33">
        <v>2127.6</v>
      </c>
      <c r="H16" s="196">
        <f t="shared" si="1"/>
        <v>2603.2000000000003</v>
      </c>
      <c r="I16" s="178">
        <f t="shared" si="2"/>
        <v>1.1716349108789181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1683</v>
      </c>
      <c r="D17" s="48">
        <v>1683</v>
      </c>
      <c r="E17" s="85">
        <f t="shared" si="0"/>
        <v>0</v>
      </c>
      <c r="F17" s="33">
        <v>6719.2</v>
      </c>
      <c r="G17" s="33">
        <v>4156.7</v>
      </c>
      <c r="H17" s="196">
        <f t="shared" si="1"/>
        <v>2562.5</v>
      </c>
      <c r="I17" s="178">
        <f t="shared" si="2"/>
        <v>0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6" t="s">
        <v>65</v>
      </c>
      <c r="B30" s="207"/>
      <c r="C30" s="30">
        <f aca="true" t="shared" si="4" ref="C30:H30">SUM(C6:C29)</f>
        <v>6403</v>
      </c>
      <c r="D30" s="30">
        <f t="shared" si="4"/>
        <v>5745.299999999999</v>
      </c>
      <c r="E30" s="142">
        <f t="shared" si="4"/>
        <v>657.6999999999999</v>
      </c>
      <c r="F30" s="142">
        <f t="shared" si="4"/>
        <v>49318</v>
      </c>
      <c r="G30" s="142">
        <f>SUM(G6:G29)</f>
        <v>21720.300000000003</v>
      </c>
      <c r="H30" s="86">
        <f t="shared" si="4"/>
        <v>27597.7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J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4"/>
      <c r="B2" s="115"/>
      <c r="C2" s="115"/>
      <c r="D2" s="115"/>
    </row>
    <row r="3" spans="1:14" ht="173.25" customHeight="1">
      <c r="A3" s="208" t="s">
        <v>3</v>
      </c>
      <c r="B3" s="200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192</v>
      </c>
      <c r="I3" s="161" t="s">
        <v>130</v>
      </c>
      <c r="J3" s="99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9"/>
      <c r="B4" s="201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1"/>
      <c r="M4" s="201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950.1</v>
      </c>
      <c r="D6" s="18">
        <v>99.3</v>
      </c>
      <c r="E6" s="155">
        <f>C6-D6</f>
        <v>850.8000000000001</v>
      </c>
      <c r="F6" s="164">
        <v>0</v>
      </c>
      <c r="G6" s="165">
        <v>0</v>
      </c>
      <c r="H6" s="33">
        <v>10029.8</v>
      </c>
      <c r="I6" s="33">
        <v>4644</v>
      </c>
      <c r="J6" s="166">
        <f aca="true" t="shared" si="0" ref="J6:J29">H6-I6</f>
        <v>5385.799999999999</v>
      </c>
      <c r="K6" s="167">
        <f aca="true" t="shared" si="1" ref="K6:K29">(E6+F6+G6)/J6*100</f>
        <v>15.797096067436595</v>
      </c>
      <c r="L6" s="168">
        <v>1.084</v>
      </c>
      <c r="M6" s="126">
        <v>1.5</v>
      </c>
      <c r="N6" s="126">
        <f aca="true" t="shared" si="2" ref="N6:N29">L6*M6</f>
        <v>1.6260000000000001</v>
      </c>
    </row>
    <row r="7" spans="1:14" ht="11.25">
      <c r="A7" s="101">
        <v>2</v>
      </c>
      <c r="B7" s="16" t="s">
        <v>173</v>
      </c>
      <c r="C7" s="85">
        <v>1043.4</v>
      </c>
      <c r="D7" s="18">
        <v>614.4</v>
      </c>
      <c r="E7" s="155">
        <f aca="true" t="shared" si="3" ref="E7:E17">C7-D7</f>
        <v>429.0000000000001</v>
      </c>
      <c r="F7" s="164">
        <v>0</v>
      </c>
      <c r="G7" s="165">
        <v>0</v>
      </c>
      <c r="H7" s="33">
        <v>2780.6</v>
      </c>
      <c r="I7" s="33">
        <v>1172.8</v>
      </c>
      <c r="J7" s="166">
        <f t="shared" si="0"/>
        <v>1607.8</v>
      </c>
      <c r="K7" s="167">
        <f t="shared" si="1"/>
        <v>26.68242318696356</v>
      </c>
      <c r="L7" s="168">
        <v>0.866</v>
      </c>
      <c r="M7" s="126">
        <v>1.5</v>
      </c>
      <c r="N7" s="126">
        <f t="shared" si="2"/>
        <v>1.299</v>
      </c>
    </row>
    <row r="8" spans="1:14" ht="11.25">
      <c r="A8" s="101">
        <v>3</v>
      </c>
      <c r="B8" s="16" t="s">
        <v>175</v>
      </c>
      <c r="C8" s="141">
        <v>1877.9</v>
      </c>
      <c r="D8" s="18">
        <v>1271.6</v>
      </c>
      <c r="E8" s="155">
        <f t="shared" si="3"/>
        <v>606.3000000000002</v>
      </c>
      <c r="F8" s="164">
        <v>0</v>
      </c>
      <c r="G8" s="165">
        <v>0</v>
      </c>
      <c r="H8" s="33">
        <v>3525.2</v>
      </c>
      <c r="I8" s="33">
        <v>634.5</v>
      </c>
      <c r="J8" s="166">
        <f t="shared" si="0"/>
        <v>2890.7</v>
      </c>
      <c r="K8" s="167">
        <f t="shared" si="1"/>
        <v>20.974158508319793</v>
      </c>
      <c r="L8" s="168">
        <v>0.981</v>
      </c>
      <c r="M8" s="126">
        <v>1.5</v>
      </c>
      <c r="N8" s="126">
        <f t="shared" si="2"/>
        <v>1.4715</v>
      </c>
    </row>
    <row r="9" spans="1:14" ht="11.25">
      <c r="A9" s="101">
        <v>4</v>
      </c>
      <c r="B9" s="16" t="s">
        <v>176</v>
      </c>
      <c r="C9" s="85">
        <v>823.3</v>
      </c>
      <c r="D9" s="18">
        <v>409.5</v>
      </c>
      <c r="E9" s="155">
        <f t="shared" si="3"/>
        <v>413.79999999999995</v>
      </c>
      <c r="F9" s="164">
        <v>0</v>
      </c>
      <c r="G9" s="165">
        <v>0</v>
      </c>
      <c r="H9" s="33">
        <v>1442.6</v>
      </c>
      <c r="I9" s="33">
        <v>263.7</v>
      </c>
      <c r="J9" s="166">
        <f t="shared" si="0"/>
        <v>1178.8999999999999</v>
      </c>
      <c r="K9" s="167">
        <f t="shared" si="1"/>
        <v>35.100517431503945</v>
      </c>
      <c r="L9" s="168">
        <v>0.698</v>
      </c>
      <c r="M9" s="126">
        <v>1.5</v>
      </c>
      <c r="N9" s="126">
        <f t="shared" si="2"/>
        <v>1.047</v>
      </c>
    </row>
    <row r="10" spans="1:14" ht="11.25">
      <c r="A10" s="101">
        <v>5</v>
      </c>
      <c r="B10" s="16" t="s">
        <v>177</v>
      </c>
      <c r="C10" s="85">
        <v>845</v>
      </c>
      <c r="D10" s="18">
        <v>439.1</v>
      </c>
      <c r="E10" s="155">
        <f t="shared" si="3"/>
        <v>405.9</v>
      </c>
      <c r="F10" s="164">
        <v>0</v>
      </c>
      <c r="G10" s="165">
        <v>0</v>
      </c>
      <c r="H10" s="33">
        <v>1519.9</v>
      </c>
      <c r="I10" s="33">
        <v>272.4</v>
      </c>
      <c r="J10" s="166">
        <f t="shared" si="0"/>
        <v>1247.5</v>
      </c>
      <c r="K10" s="167">
        <f t="shared" si="1"/>
        <v>32.53707414829659</v>
      </c>
      <c r="L10" s="168">
        <v>0.749</v>
      </c>
      <c r="M10" s="126">
        <v>1.5</v>
      </c>
      <c r="N10" s="126">
        <f t="shared" si="2"/>
        <v>1.1235</v>
      </c>
    </row>
    <row r="11" spans="1:14" ht="11.25">
      <c r="A11" s="101">
        <v>6</v>
      </c>
      <c r="B11" s="16" t="s">
        <v>178</v>
      </c>
      <c r="C11" s="85">
        <v>690.3</v>
      </c>
      <c r="D11" s="18">
        <v>317.2</v>
      </c>
      <c r="E11" s="155">
        <f t="shared" si="3"/>
        <v>373.09999999999997</v>
      </c>
      <c r="F11" s="164">
        <v>0</v>
      </c>
      <c r="G11" s="165">
        <v>0</v>
      </c>
      <c r="H11" s="33">
        <v>2745.1</v>
      </c>
      <c r="I11" s="33">
        <v>1433.2</v>
      </c>
      <c r="J11" s="166">
        <f t="shared" si="0"/>
        <v>1311.8999999999999</v>
      </c>
      <c r="K11" s="167">
        <f t="shared" si="1"/>
        <v>28.43966765759585</v>
      </c>
      <c r="L11" s="168">
        <v>0.831</v>
      </c>
      <c r="M11" s="126">
        <v>1.5</v>
      </c>
      <c r="N11" s="126">
        <f t="shared" si="2"/>
        <v>1.2465</v>
      </c>
    </row>
    <row r="12" spans="1:14" ht="11.25">
      <c r="A12" s="101">
        <v>7</v>
      </c>
      <c r="B12" s="16" t="s">
        <v>179</v>
      </c>
      <c r="C12" s="85">
        <v>894.9</v>
      </c>
      <c r="D12" s="18">
        <v>468.2</v>
      </c>
      <c r="E12" s="155">
        <f t="shared" si="3"/>
        <v>426.7</v>
      </c>
      <c r="F12" s="164">
        <v>0</v>
      </c>
      <c r="G12" s="165">
        <v>0</v>
      </c>
      <c r="H12" s="33">
        <v>3748.4</v>
      </c>
      <c r="I12" s="33">
        <v>1476.7</v>
      </c>
      <c r="J12" s="166">
        <f t="shared" si="0"/>
        <v>2271.7</v>
      </c>
      <c r="K12" s="167">
        <f t="shared" si="1"/>
        <v>18.783290047101293</v>
      </c>
      <c r="L12" s="168">
        <v>1.024</v>
      </c>
      <c r="M12" s="126">
        <v>1.5</v>
      </c>
      <c r="N12" s="126">
        <f t="shared" si="2"/>
        <v>1.536</v>
      </c>
    </row>
    <row r="13" spans="1:14" ht="11.25">
      <c r="A13" s="101">
        <v>8</v>
      </c>
      <c r="B13" s="16" t="s">
        <v>181</v>
      </c>
      <c r="C13" s="85">
        <v>1763.6</v>
      </c>
      <c r="D13" s="18">
        <v>1151.8</v>
      </c>
      <c r="E13" s="155">
        <f t="shared" si="3"/>
        <v>611.8</v>
      </c>
      <c r="F13" s="164">
        <v>0</v>
      </c>
      <c r="G13" s="165">
        <v>0</v>
      </c>
      <c r="H13" s="33">
        <v>5523.2</v>
      </c>
      <c r="I13" s="33">
        <v>2383.6</v>
      </c>
      <c r="J13" s="166">
        <f t="shared" si="0"/>
        <v>3139.6</v>
      </c>
      <c r="K13" s="167">
        <f t="shared" si="1"/>
        <v>19.48655879729902</v>
      </c>
      <c r="L13" s="168">
        <v>1.01</v>
      </c>
      <c r="M13" s="126">
        <v>1.5</v>
      </c>
      <c r="N13" s="126">
        <f t="shared" si="2"/>
        <v>1.5150000000000001</v>
      </c>
    </row>
    <row r="14" spans="1:14" ht="11.25">
      <c r="A14" s="101">
        <v>9</v>
      </c>
      <c r="B14" s="16" t="s">
        <v>180</v>
      </c>
      <c r="C14" s="85">
        <v>753.7</v>
      </c>
      <c r="D14" s="18">
        <v>317.5</v>
      </c>
      <c r="E14" s="155">
        <f t="shared" si="3"/>
        <v>436.20000000000005</v>
      </c>
      <c r="F14" s="164">
        <v>0</v>
      </c>
      <c r="G14" s="165">
        <v>0</v>
      </c>
      <c r="H14" s="33">
        <v>2263.2</v>
      </c>
      <c r="I14" s="33">
        <v>1061.5</v>
      </c>
      <c r="J14" s="166">
        <f t="shared" si="0"/>
        <v>1201.6999999999998</v>
      </c>
      <c r="K14" s="167">
        <f t="shared" si="1"/>
        <v>36.29857701589415</v>
      </c>
      <c r="L14" s="168">
        <v>0.674</v>
      </c>
      <c r="M14" s="126">
        <v>1.5</v>
      </c>
      <c r="N14" s="126">
        <f t="shared" si="2"/>
        <v>1.0110000000000001</v>
      </c>
    </row>
    <row r="15" spans="1:14" ht="11.25">
      <c r="A15" s="101">
        <v>10</v>
      </c>
      <c r="B15" s="16" t="s">
        <v>182</v>
      </c>
      <c r="C15" s="85">
        <v>1368.1</v>
      </c>
      <c r="D15" s="18">
        <v>825.7</v>
      </c>
      <c r="E15" s="155">
        <f t="shared" si="3"/>
        <v>542.3999999999999</v>
      </c>
      <c r="F15" s="164">
        <v>0</v>
      </c>
      <c r="G15" s="165">
        <v>0</v>
      </c>
      <c r="H15" s="33">
        <v>4290</v>
      </c>
      <c r="I15" s="33">
        <v>2093.6</v>
      </c>
      <c r="J15" s="166">
        <f t="shared" si="0"/>
        <v>2196.4</v>
      </c>
      <c r="K15" s="167">
        <f t="shared" si="1"/>
        <v>24.69495538153341</v>
      </c>
      <c r="L15" s="168">
        <v>0.906</v>
      </c>
      <c r="M15" s="126">
        <v>1.5</v>
      </c>
      <c r="N15" s="126">
        <f t="shared" si="2"/>
        <v>1.359</v>
      </c>
    </row>
    <row r="16" spans="1:14" ht="11.25">
      <c r="A16" s="101">
        <v>11</v>
      </c>
      <c r="B16" s="16" t="s">
        <v>183</v>
      </c>
      <c r="C16" s="85">
        <v>1527.8</v>
      </c>
      <c r="D16" s="18">
        <v>942.1</v>
      </c>
      <c r="E16" s="155">
        <f t="shared" si="3"/>
        <v>585.6999999999999</v>
      </c>
      <c r="F16" s="164">
        <v>0</v>
      </c>
      <c r="G16" s="165">
        <v>0</v>
      </c>
      <c r="H16" s="33">
        <v>4730.8</v>
      </c>
      <c r="I16" s="33">
        <v>2127.6</v>
      </c>
      <c r="J16" s="166">
        <f t="shared" si="0"/>
        <v>2603.2000000000003</v>
      </c>
      <c r="K16" s="167">
        <f t="shared" si="1"/>
        <v>22.499231714812534</v>
      </c>
      <c r="L16" s="168">
        <v>0.95</v>
      </c>
      <c r="M16" s="126">
        <v>1.5</v>
      </c>
      <c r="N16" s="126">
        <f t="shared" si="2"/>
        <v>1.4249999999999998</v>
      </c>
    </row>
    <row r="17" spans="1:14" ht="11.25">
      <c r="A17" s="101">
        <v>12</v>
      </c>
      <c r="B17" s="16" t="s">
        <v>184</v>
      </c>
      <c r="C17" s="141">
        <v>1549.2</v>
      </c>
      <c r="D17" s="18">
        <v>987.9</v>
      </c>
      <c r="E17" s="196">
        <f t="shared" si="3"/>
        <v>561.3000000000001</v>
      </c>
      <c r="F17" s="164">
        <v>0</v>
      </c>
      <c r="G17" s="165">
        <v>0</v>
      </c>
      <c r="H17" s="33">
        <v>6719.2</v>
      </c>
      <c r="I17" s="33">
        <v>4156.7</v>
      </c>
      <c r="J17" s="166">
        <f t="shared" si="0"/>
        <v>2562.5</v>
      </c>
      <c r="K17" s="167">
        <f t="shared" si="1"/>
        <v>21.90439024390244</v>
      </c>
      <c r="L17" s="168">
        <v>0.962</v>
      </c>
      <c r="M17" s="126">
        <v>1.5</v>
      </c>
      <c r="N17" s="126">
        <f t="shared" si="2"/>
        <v>1.443</v>
      </c>
    </row>
    <row r="18" spans="1:14" ht="11.25">
      <c r="A18" s="101">
        <v>13</v>
      </c>
      <c r="B18" s="48"/>
      <c r="C18" s="85"/>
      <c r="D18" s="18">
        <f aca="true" t="shared" si="4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4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4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4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4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4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4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4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4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4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4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4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6" t="s">
        <v>78</v>
      </c>
      <c r="B30" s="207"/>
      <c r="C30" s="30">
        <f>SUM(C6:C29)</f>
        <v>14087.300000000001</v>
      </c>
      <c r="D30" s="30">
        <f aca="true" t="shared" si="5" ref="D30:J30">SUM(D6:D29)</f>
        <v>7844.299999999999</v>
      </c>
      <c r="E30" s="174">
        <f t="shared" si="5"/>
        <v>6243</v>
      </c>
      <c r="F30" s="174">
        <f t="shared" si="5"/>
        <v>0</v>
      </c>
      <c r="G30" s="175">
        <f t="shared" si="5"/>
        <v>0</v>
      </c>
      <c r="H30" s="175">
        <f t="shared" si="5"/>
        <v>49318</v>
      </c>
      <c r="I30" s="175">
        <f t="shared" si="5"/>
        <v>21720.300000000003</v>
      </c>
      <c r="J30" s="175">
        <f t="shared" si="5"/>
        <v>27597.7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:E1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4"/>
      <c r="B2" s="115"/>
    </row>
    <row r="3" spans="1:10" ht="143.25" customHeight="1">
      <c r="A3" s="208" t="s">
        <v>3</v>
      </c>
      <c r="B3" s="206" t="s">
        <v>102</v>
      </c>
      <c r="C3" s="99" t="s">
        <v>114</v>
      </c>
      <c r="D3" s="36" t="s">
        <v>193</v>
      </c>
      <c r="E3" s="36" t="s">
        <v>194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1"/>
      <c r="I4" s="201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10029.8</v>
      </c>
      <c r="E6" s="33">
        <v>4644</v>
      </c>
      <c r="F6" s="85">
        <f aca="true" t="shared" si="0" ref="F6:F29">D6-E6</f>
        <v>5385.799999999999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2780.6</v>
      </c>
      <c r="E7" s="33">
        <v>1172.8</v>
      </c>
      <c r="F7" s="85">
        <f t="shared" si="0"/>
        <v>1607.8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3525.2</v>
      </c>
      <c r="E8" s="33">
        <v>634.5</v>
      </c>
      <c r="F8" s="85">
        <f t="shared" si="0"/>
        <v>2890.7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1442.6</v>
      </c>
      <c r="E9" s="33">
        <v>263.7</v>
      </c>
      <c r="F9" s="85">
        <f t="shared" si="0"/>
        <v>1178.8999999999999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1519.9</v>
      </c>
      <c r="E10" s="33">
        <v>272.4</v>
      </c>
      <c r="F10" s="85">
        <f t="shared" si="0"/>
        <v>1247.5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2745.1</v>
      </c>
      <c r="E11" s="33">
        <v>1433.2</v>
      </c>
      <c r="F11" s="85">
        <f t="shared" si="0"/>
        <v>1311.8999999999999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3748.4</v>
      </c>
      <c r="E12" s="33">
        <v>1476.7</v>
      </c>
      <c r="F12" s="85">
        <f t="shared" si="0"/>
        <v>2271.7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5523.2</v>
      </c>
      <c r="E13" s="33">
        <v>2383.6</v>
      </c>
      <c r="F13" s="85">
        <f t="shared" si="0"/>
        <v>3139.6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2263.2</v>
      </c>
      <c r="E14" s="33">
        <v>1061.5</v>
      </c>
      <c r="F14" s="85">
        <f t="shared" si="0"/>
        <v>1201.6999999999998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4290</v>
      </c>
      <c r="E15" s="33">
        <v>2093.6</v>
      </c>
      <c r="F15" s="85">
        <f t="shared" si="0"/>
        <v>2196.4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4730.8</v>
      </c>
      <c r="E16" s="33">
        <v>2127.6</v>
      </c>
      <c r="F16" s="85">
        <f t="shared" si="0"/>
        <v>2603.2000000000003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6719.2</v>
      </c>
      <c r="E17" s="33">
        <v>4156.7</v>
      </c>
      <c r="F17" s="85">
        <f t="shared" si="0"/>
        <v>2562.5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6" t="s">
        <v>78</v>
      </c>
      <c r="B30" s="207"/>
      <c r="C30" s="86">
        <f>SUM(C6:C29)</f>
        <v>0</v>
      </c>
      <c r="D30" s="86">
        <f>SUM(D6:D29)</f>
        <v>49318</v>
      </c>
      <c r="E30" s="86">
        <f>SUM(E6:E29)</f>
        <v>21720.300000000003</v>
      </c>
      <c r="F30" s="142">
        <f>SUM(F6:F29)</f>
        <v>27597.7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4"/>
      <c r="J1" s="144"/>
      <c r="K1" s="144"/>
    </row>
    <row r="2" spans="1:2" ht="11.25">
      <c r="A2" s="114"/>
      <c r="B2" s="115"/>
    </row>
    <row r="3" spans="1:8" ht="72" customHeight="1">
      <c r="A3" s="208" t="s">
        <v>3</v>
      </c>
      <c r="B3" s="206" t="s">
        <v>102</v>
      </c>
      <c r="C3" s="99" t="s">
        <v>115</v>
      </c>
      <c r="D3" s="83" t="s">
        <v>144</v>
      </c>
      <c r="E3" s="99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9"/>
      <c r="B4" s="206"/>
      <c r="C4" s="135" t="s">
        <v>81</v>
      </c>
      <c r="D4" s="135" t="s">
        <v>76</v>
      </c>
      <c r="E4" s="145" t="s">
        <v>77</v>
      </c>
      <c r="F4" s="201"/>
      <c r="G4" s="201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950.1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1043.4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1877.9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823.3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845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690.3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894.9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1763.6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753.7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1368.1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1527.8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1549.2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153">
        <f>SUM(C6:C29)</f>
        <v>0</v>
      </c>
      <c r="D30" s="142">
        <f>SUM(D6:D29)</f>
        <v>14087.300000000001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4"/>
      <c r="J1" s="134"/>
      <c r="K1" s="134"/>
    </row>
    <row r="2" spans="1:2" ht="11.25">
      <c r="A2" s="114"/>
      <c r="B2" s="115"/>
    </row>
    <row r="3" spans="1:8" ht="78.75" customHeight="1">
      <c r="A3" s="208" t="s">
        <v>73</v>
      </c>
      <c r="B3" s="206" t="s">
        <v>102</v>
      </c>
      <c r="C3" s="99" t="s">
        <v>116</v>
      </c>
      <c r="D3" s="99" t="s">
        <v>117</v>
      </c>
      <c r="E3" s="99" t="s">
        <v>24</v>
      </c>
      <c r="F3" s="200" t="s">
        <v>74</v>
      </c>
      <c r="G3" s="200" t="s">
        <v>5</v>
      </c>
      <c r="H3" s="29" t="s">
        <v>6</v>
      </c>
    </row>
    <row r="4" spans="1:8" ht="45" customHeight="1">
      <c r="A4" s="209"/>
      <c r="B4" s="206"/>
      <c r="C4" s="135" t="s">
        <v>75</v>
      </c>
      <c r="D4" s="135" t="s">
        <v>76</v>
      </c>
      <c r="E4" s="136" t="s">
        <v>77</v>
      </c>
      <c r="F4" s="201"/>
      <c r="G4" s="201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912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233.7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319.4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189.3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268.3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285.8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269.4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552.7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147.2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313.5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195.6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328.3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86">
        <f>SUM(C6:C29)</f>
        <v>0</v>
      </c>
      <c r="D30" s="142">
        <f>SUM(D6:D29)</f>
        <v>4015.2000000000003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8" t="s">
        <v>3</v>
      </c>
      <c r="B3" s="206" t="s">
        <v>102</v>
      </c>
      <c r="C3" s="68" t="s">
        <v>66</v>
      </c>
      <c r="D3" s="28" t="s">
        <v>145</v>
      </c>
      <c r="E3" s="28" t="s">
        <v>119</v>
      </c>
      <c r="F3" s="36" t="s">
        <v>195</v>
      </c>
      <c r="G3" s="36" t="s">
        <v>196</v>
      </c>
      <c r="H3" s="36" t="s">
        <v>197</v>
      </c>
      <c r="I3" s="99" t="s">
        <v>133</v>
      </c>
      <c r="J3" s="99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208"/>
      <c r="B4" s="20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1"/>
      <c r="L4" s="201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9808.9</v>
      </c>
      <c r="G6" s="33">
        <v>115.2</v>
      </c>
      <c r="H6" s="54">
        <v>4195.5</v>
      </c>
      <c r="I6" s="123">
        <f aca="true" t="shared" si="1" ref="I6:I29">F6-G6-H6</f>
        <v>5498.199999999999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2670.8</v>
      </c>
      <c r="G7" s="33">
        <v>57.7</v>
      </c>
      <c r="H7" s="54">
        <v>1035.4</v>
      </c>
      <c r="I7" s="123">
        <f t="shared" si="1"/>
        <v>1577.7000000000003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3497.6</v>
      </c>
      <c r="G8" s="33">
        <v>115.3</v>
      </c>
      <c r="H8" s="54">
        <v>520.6</v>
      </c>
      <c r="I8" s="123">
        <f t="shared" si="1"/>
        <v>2861.7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1409.6</v>
      </c>
      <c r="G9" s="33">
        <v>57.7</v>
      </c>
      <c r="H9" s="54">
        <v>206.2</v>
      </c>
      <c r="I9" s="123">
        <f t="shared" si="1"/>
        <v>1145.6999999999998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1497.3</v>
      </c>
      <c r="G10" s="33">
        <v>57.7</v>
      </c>
      <c r="H10" s="54">
        <v>215</v>
      </c>
      <c r="I10" s="123">
        <f t="shared" si="1"/>
        <v>1224.6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2657.7</v>
      </c>
      <c r="G11" s="33">
        <v>899.2</v>
      </c>
      <c r="H11" s="54">
        <v>481.3</v>
      </c>
      <c r="I11" s="123">
        <f t="shared" si="1"/>
        <v>1277.1999999999998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3714.1</v>
      </c>
      <c r="G12" s="33">
        <v>899.2</v>
      </c>
      <c r="H12" s="54">
        <v>1327.7</v>
      </c>
      <c r="I12" s="123">
        <f t="shared" si="1"/>
        <v>1487.1999999999996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5443.5</v>
      </c>
      <c r="G13" s="33">
        <v>115.3</v>
      </c>
      <c r="H13" s="54">
        <v>2037.6</v>
      </c>
      <c r="I13" s="123">
        <f t="shared" si="1"/>
        <v>3290.6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2193.4</v>
      </c>
      <c r="G14" s="33">
        <v>853.6</v>
      </c>
      <c r="H14" s="54">
        <v>208.2</v>
      </c>
      <c r="I14" s="123">
        <f t="shared" si="1"/>
        <v>1131.6000000000001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4129</v>
      </c>
      <c r="G15" s="33">
        <v>857.5</v>
      </c>
      <c r="H15" s="54">
        <v>1084.4</v>
      </c>
      <c r="I15" s="123">
        <f t="shared" si="1"/>
        <v>2187.1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4596.7</v>
      </c>
      <c r="G16" s="33">
        <v>956.8</v>
      </c>
      <c r="H16" s="54">
        <v>1047.3</v>
      </c>
      <c r="I16" s="123">
        <f t="shared" si="1"/>
        <v>2592.5999999999995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6580.7</v>
      </c>
      <c r="G17" s="33">
        <v>1798.3</v>
      </c>
      <c r="H17" s="54">
        <v>2016.2</v>
      </c>
      <c r="I17" s="123">
        <f t="shared" si="1"/>
        <v>2766.2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6" t="s">
        <v>65</v>
      </c>
      <c r="B30" s="20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48199.299999999996</v>
      </c>
      <c r="G30" s="86">
        <f t="shared" si="4"/>
        <v>6783.5</v>
      </c>
      <c r="H30" s="86">
        <f>SUM(H6:H29)</f>
        <v>14375.4</v>
      </c>
      <c r="I30" s="86">
        <f t="shared" si="4"/>
        <v>27040.399999999994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8" t="s">
        <v>3</v>
      </c>
      <c r="B3" s="206" t="s">
        <v>102</v>
      </c>
      <c r="C3" s="28" t="s">
        <v>121</v>
      </c>
      <c r="D3" s="27"/>
      <c r="E3" s="27"/>
      <c r="F3" s="36" t="s">
        <v>198</v>
      </c>
      <c r="G3" s="36" t="s">
        <v>199</v>
      </c>
      <c r="H3" s="36" t="s">
        <v>197</v>
      </c>
      <c r="I3" s="99" t="s">
        <v>134</v>
      </c>
      <c r="J3" s="99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9808.9</v>
      </c>
      <c r="G6" s="33">
        <v>115.2</v>
      </c>
      <c r="H6" s="54">
        <v>4195.5</v>
      </c>
      <c r="I6" s="104">
        <f aca="true" t="shared" si="0" ref="I6:I29">F6-G6-H6</f>
        <v>5498.199999999999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2670.8</v>
      </c>
      <c r="G7" s="33">
        <v>57.7</v>
      </c>
      <c r="H7" s="54">
        <v>1035.4</v>
      </c>
      <c r="I7" s="104">
        <f t="shared" si="0"/>
        <v>1577.7000000000003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3497.6</v>
      </c>
      <c r="G8" s="33">
        <v>115.3</v>
      </c>
      <c r="H8" s="54">
        <v>520.6</v>
      </c>
      <c r="I8" s="104">
        <f t="shared" si="0"/>
        <v>2861.7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1409.6</v>
      </c>
      <c r="G9" s="33">
        <v>57.7</v>
      </c>
      <c r="H9" s="54">
        <v>206.2</v>
      </c>
      <c r="I9" s="104">
        <f t="shared" si="0"/>
        <v>1145.6999999999998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1497.3</v>
      </c>
      <c r="G10" s="33">
        <v>57.7</v>
      </c>
      <c r="H10" s="54">
        <v>215</v>
      </c>
      <c r="I10" s="104">
        <f t="shared" si="0"/>
        <v>1224.6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2657.7</v>
      </c>
      <c r="G11" s="33">
        <v>899.2</v>
      </c>
      <c r="H11" s="54">
        <v>481.3</v>
      </c>
      <c r="I11" s="104">
        <f t="shared" si="0"/>
        <v>1277.1999999999998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3714.1</v>
      </c>
      <c r="G12" s="33">
        <v>899.2</v>
      </c>
      <c r="H12" s="54">
        <v>1327.7</v>
      </c>
      <c r="I12" s="104">
        <f t="shared" si="0"/>
        <v>1487.1999999999996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5443.5</v>
      </c>
      <c r="G13" s="33">
        <v>115.3</v>
      </c>
      <c r="H13" s="54">
        <v>2037.6</v>
      </c>
      <c r="I13" s="104">
        <f t="shared" si="0"/>
        <v>3290.6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2193.4</v>
      </c>
      <c r="G14" s="33">
        <v>853.6</v>
      </c>
      <c r="H14" s="54">
        <v>208.2</v>
      </c>
      <c r="I14" s="104">
        <f t="shared" si="0"/>
        <v>1131.6000000000001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4129</v>
      </c>
      <c r="G15" s="33">
        <v>857.5</v>
      </c>
      <c r="H15" s="54">
        <v>1084.4</v>
      </c>
      <c r="I15" s="104">
        <f t="shared" si="0"/>
        <v>2187.1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4596.7</v>
      </c>
      <c r="G16" s="33">
        <v>956.8</v>
      </c>
      <c r="H16" s="54">
        <v>1047.3</v>
      </c>
      <c r="I16" s="104">
        <f t="shared" si="0"/>
        <v>2592.5999999999995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6580.7</v>
      </c>
      <c r="G17" s="33">
        <v>1798.3</v>
      </c>
      <c r="H17" s="54">
        <v>2016.2</v>
      </c>
      <c r="I17" s="104">
        <f t="shared" si="0"/>
        <v>2766.2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6" t="s">
        <v>65</v>
      </c>
      <c r="B30" s="20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48199.299999999996</v>
      </c>
      <c r="G30" s="19">
        <f t="shared" si="3"/>
        <v>6783.5</v>
      </c>
      <c r="H30" s="19">
        <f t="shared" si="3"/>
        <v>14375.4</v>
      </c>
      <c r="I30" s="19">
        <f t="shared" si="3"/>
        <v>27040.399999999994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2012-10-25T10:11:33Z</cp:lastPrinted>
  <dcterms:created xsi:type="dcterms:W3CDTF">2007-07-17T04:31:37Z</dcterms:created>
  <dcterms:modified xsi:type="dcterms:W3CDTF">2013-01-17T15:57:31Z</dcterms:modified>
  <cp:category/>
  <cp:version/>
  <cp:contentType/>
  <cp:contentStatus/>
</cp:coreProperties>
</file>