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<sst xmlns="http://schemas.openxmlformats.org/spreadsheetml/2006/main" count="631" uniqueCount="220">
  <si>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</si>
  <si>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</si>
  <si>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</si>
  <si>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</si>
  <si>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</si>
  <si>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</si>
  <si>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</si>
  <si>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</si>
  <si>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</si>
  <si>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</si>
  <si>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</si>
  <si>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</si>
  <si>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</si>
  <si>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</si>
  <si>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</si>
  <si>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</si>
  <si>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</si>
  <si>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</si>
  <si>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</si>
  <si>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</si>
  <si>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</si>
  <si>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</si>
  <si>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</si>
  <si>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</si>
  <si>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</si>
  <si>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</si>
  <si>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</si>
  <si>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</si>
  <si>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</si>
  <si>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</si>
  <si>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</si>
  <si>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</si>
  <si>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</si>
  <si>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</si>
  <si>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</si>
  <si>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</si>
  <si>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</si>
  <si>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</si>
  <si>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</si>
  <si>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</si>
  <si>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</si>
  <si>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</si>
  <si>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</si>
  <si>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</si>
  <si>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</si>
  <si>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</si>
  <si>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</si>
  <si>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</si>
  <si>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</si>
  <si>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</si>
  <si>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</si>
  <si>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</si>
  <si>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</si>
  <si>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</si>
  <si>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</si>
  <si>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</si>
  <si>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</si>
  <si>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</si>
  <si>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</si>
  <si>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</si>
  <si>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</si>
  <si>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</si>
  <si>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</si>
  <si>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</si>
  <si>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</si>
  <si>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</si>
  <si>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</si>
  <si>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</si>
  <si>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</si>
  <si>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</si>
  <si>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</si>
  <si>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</si>
  <si>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</si>
  <si>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</si>
  <si>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</si>
  <si>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</si>
  <si>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</si>
  <si>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</si>
  <si>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</si>
  <si>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</si>
  <si>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</si>
  <si>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</si>
  <si>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</si>
  <si>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</si>
  <si>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</si>
  <si>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</si>
  <si>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</si>
  <si>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</si>
  <si>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</si>
  <si>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</si>
  <si>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</si>
  <si>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</si>
  <si>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</si>
  <si>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</si>
  <si>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</si>
  <si>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</si>
  <si>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</si>
  <si>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</si>
  <si>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</si>
  <si>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</si>
  <si>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</si>
  <si>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</si>
  <si>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</si>
  <si>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</si>
  <si>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</si>
  <si>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</si>
  <si>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</si>
  <si>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</si>
  <si>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</si>
  <si>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</si>
  <si>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</si>
  <si>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</si>
  <si>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</si>
  <si>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</si>
  <si>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</si>
  <si>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</si>
  <si>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</si>
  <si>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</si>
  <si>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</si>
  <si>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</si>
  <si>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</si>
  <si>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</si>
  <si>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</si>
  <si>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</si>
  <si>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</si>
  <si>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</si>
  <si>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</si>
  <si>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</si>
  <si>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</si>
  <si>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</si>
  <si>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</si>
  <si>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</si>
  <si>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</si>
  <si>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</si>
  <si>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</si>
  <si>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</si>
  <si>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</si>
  <si>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</si>
  <si>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</si>
  <si>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</si>
  <si>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</si>
  <si>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</si>
  <si>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</si>
  <si>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</si>
  <si>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</si>
  <si>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</si>
  <si>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</si>
  <si>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</si>
  <si>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</si>
  <si>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</si>
  <si>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</si>
  <si>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</si>
  <si>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</si>
  <si>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</si>
  <si>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</si>
  <si>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</si>
  <si>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</si>
  <si>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</si>
  <si>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</si>
  <si>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</si>
  <si>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</si>
  <si>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</si>
  <si>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</si>
  <si>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</si>
  <si>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</si>
  <si>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</si>
  <si>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</si>
  <si>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</si>
  <si>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</si>
  <si>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</si>
  <si>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</si>
  <si>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</si>
  <si>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</si>
  <si>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</si>
  <si>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</si>
  <si>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</si>
  <si>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</si>
  <si>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</si>
  <si>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</si>
  <si>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</si>
  <si>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</si>
  <si>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</si>
  <si>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</si>
  <si>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</si>
  <si>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</si>
  <si>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</si>
  <si>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</si>
  <si>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</si>
  <si>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</si>
  <si>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</si>
  <si>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</si>
  <si>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</si>
  <si>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</si>
  <si>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</si>
  <si>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</si>
  <si>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</si>
  <si>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</si>
  <si>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</si>
  <si>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</si>
  <si>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</si>
  <si>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</si>
  <si>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</si>
  <si>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</si>
  <si>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</si>
  <si>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</si>
  <si>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</si>
  <si>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</si>
  <si>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</si>
  <si>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</si>
  <si>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</si>
  <si>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</si>
  <si>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</si>
  <si>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</si>
  <si>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</si>
  <si>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</si>
  <si>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01.01.2011</t>
  </si>
  <si>
    <t>Недоимка по местным налогам на 01.04.2011</t>
  </si>
  <si>
    <t>Расчет индикатора 015 "Отношение дефицита бюджета поселений к доходам бюджета поселений"</t>
  </si>
  <si>
    <t>Кредиторская задолженность на 01.04.2011</t>
  </si>
  <si>
    <t xml:space="preserve"> Результаты оценки качества управления финансами и платежеспособности поселений Аликовского района  по состоянию на 01.04.2011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</si>
</sst>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" sqref="R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3" t="s">
        <v>219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0.95</v>
      </c>
      <c r="D6" s="191">
        <v>0</v>
      </c>
      <c r="E6" s="191">
        <v>1.61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13.16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0.519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11.119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0.356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0.72</v>
      </c>
      <c r="R8" s="191">
        <v>1</v>
      </c>
      <c r="S8" s="191">
        <f t="shared" si="0"/>
        <v>11.676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0.312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10.911999999999999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0.163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0.72</v>
      </c>
      <c r="R10" s="191">
        <v>1</v>
      </c>
      <c r="S10" s="191">
        <f t="shared" si="0"/>
        <v>11.483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0.179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10.779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0.464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0.192</v>
      </c>
      <c r="R12" s="191">
        <v>1</v>
      </c>
      <c r="S12" s="191">
        <f t="shared" si="0"/>
        <v>11.256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0.503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11.103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0.155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0.84</v>
      </c>
      <c r="R14" s="191">
        <v>1</v>
      </c>
      <c r="S14" s="191">
        <f t="shared" si="0"/>
        <v>11.594999999999999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0.269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0.864</v>
      </c>
      <c r="R15" s="191">
        <v>1</v>
      </c>
      <c r="S15" s="191">
        <f t="shared" si="0"/>
        <v>11.733</v>
      </c>
    </row>
    <row r="16" spans="1:19" ht="12.75">
      <c r="A16" s="189">
        <v>11</v>
      </c>
      <c r="B16" s="16" t="s">
        <v>182</v>
      </c>
      <c r="C16" s="191">
        <v>0</v>
      </c>
      <c r="D16" s="191">
        <v>0.172</v>
      </c>
      <c r="E16" s="191">
        <v>1.019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11.791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0.423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11.023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G17" sqref="G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2" t="s">
        <v>3</v>
      </c>
      <c r="B3" s="210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4" t="s">
        <v>4</v>
      </c>
      <c r="J3" s="204" t="s">
        <v>5</v>
      </c>
      <c r="K3" s="5" t="s">
        <v>6</v>
      </c>
    </row>
    <row r="4" spans="1:11" s="10" customFormat="1" ht="37.5" customHeight="1">
      <c r="A4" s="212"/>
      <c r="B4" s="21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5"/>
      <c r="J4" s="20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6562.4</v>
      </c>
      <c r="E6" s="33">
        <v>114.7</v>
      </c>
      <c r="F6" s="53">
        <v>2481</v>
      </c>
      <c r="G6" s="201">
        <f aca="true" t="shared" si="0" ref="G6:G17">D6-E6-F6</f>
        <v>3966.7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1673.8</v>
      </c>
      <c r="E7" s="33">
        <v>46</v>
      </c>
      <c r="F7" s="53">
        <v>441.1</v>
      </c>
      <c r="G7" s="121">
        <f t="shared" si="0"/>
        <v>1186.6999999999998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3111</v>
      </c>
      <c r="E8" s="33">
        <v>114.8</v>
      </c>
      <c r="F8" s="53">
        <v>539.4</v>
      </c>
      <c r="G8" s="121">
        <f t="shared" si="0"/>
        <v>2456.7999999999997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1222.5</v>
      </c>
      <c r="E9" s="33">
        <v>46</v>
      </c>
      <c r="F9" s="53">
        <v>203.8</v>
      </c>
      <c r="G9" s="121">
        <f t="shared" si="0"/>
        <v>972.7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1310.2</v>
      </c>
      <c r="E10" s="33">
        <v>46</v>
      </c>
      <c r="F10" s="53">
        <v>261.5</v>
      </c>
      <c r="G10" s="121">
        <f t="shared" si="0"/>
        <v>1002.7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1341.9</v>
      </c>
      <c r="E11" s="33">
        <v>46.1</v>
      </c>
      <c r="F11" s="53">
        <v>374.5</v>
      </c>
      <c r="G11" s="121">
        <f t="shared" si="0"/>
        <v>921.3000000000002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1703.8</v>
      </c>
      <c r="E12" s="33">
        <v>46</v>
      </c>
      <c r="F12" s="53">
        <v>296.2</v>
      </c>
      <c r="G12" s="121">
        <f t="shared" si="0"/>
        <v>1361.6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3982</v>
      </c>
      <c r="E13" s="33">
        <v>114.8</v>
      </c>
      <c r="F13" s="53">
        <v>1391.3</v>
      </c>
      <c r="G13" s="121">
        <f t="shared" si="0"/>
        <v>2475.8999999999996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2935.2</v>
      </c>
      <c r="E14" s="33">
        <v>1463.6</v>
      </c>
      <c r="F14" s="53">
        <v>536.9</v>
      </c>
      <c r="G14" s="121">
        <f t="shared" si="0"/>
        <v>934.6999999999999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4029.5</v>
      </c>
      <c r="E15" s="33">
        <v>1532.4</v>
      </c>
      <c r="F15" s="53">
        <v>686.6</v>
      </c>
      <c r="G15" s="121">
        <f t="shared" si="0"/>
        <v>1810.5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8883.8</v>
      </c>
      <c r="E16" s="33">
        <v>114.8</v>
      </c>
      <c r="F16" s="53">
        <v>6598.5</v>
      </c>
      <c r="G16" s="121">
        <f t="shared" si="0"/>
        <v>2170.5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2488.4</v>
      </c>
      <c r="E17" s="33">
        <v>114.8</v>
      </c>
      <c r="F17" s="53">
        <v>459.3</v>
      </c>
      <c r="G17" s="121">
        <f t="shared" si="0"/>
        <v>1914.3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0" t="s">
        <v>39</v>
      </c>
      <c r="B30" s="211"/>
      <c r="C30" s="19">
        <f>SUM(C6:C29)</f>
        <v>0</v>
      </c>
      <c r="D30" s="19">
        <f>SUM(D6:D29)</f>
        <v>39244.5</v>
      </c>
      <c r="E30" s="55">
        <f>SUM(E6:E29)</f>
        <v>3800.0000000000005</v>
      </c>
      <c r="F30" s="19">
        <f>SUM(F6:F29)</f>
        <v>14270.099999999999</v>
      </c>
      <c r="G30" s="52">
        <f>SUM(G6:G29)</f>
        <v>21174.4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9" sqref="E9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2" t="s">
        <v>9</v>
      </c>
      <c r="B3" s="210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4" t="s">
        <v>4</v>
      </c>
      <c r="I3" s="204" t="s">
        <v>5</v>
      </c>
      <c r="J3" s="6" t="s">
        <v>6</v>
      </c>
    </row>
    <row r="4" spans="1:10" s="10" customFormat="1" ht="42.75" customHeight="1">
      <c r="A4" s="212"/>
      <c r="B4" s="21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5"/>
      <c r="I4" s="20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3476.9</v>
      </c>
      <c r="E6" s="184"/>
      <c r="F6" s="13">
        <f>D6+E6</f>
        <v>3476.9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184.1</v>
      </c>
      <c r="E7" s="33">
        <v>103</v>
      </c>
      <c r="F7" s="13">
        <f aca="true" t="shared" si="1" ref="F7:F29">D7+E7</f>
        <v>287.1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322.6</v>
      </c>
      <c r="E8" s="33">
        <v>159</v>
      </c>
      <c r="F8" s="13">
        <f t="shared" si="1"/>
        <v>481.6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104.5</v>
      </c>
      <c r="E9" s="33">
        <v>29</v>
      </c>
      <c r="F9" s="13">
        <f t="shared" si="1"/>
        <v>133.5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112.2</v>
      </c>
      <c r="E10" s="33">
        <v>23</v>
      </c>
      <c r="F10" s="13">
        <f t="shared" si="1"/>
        <v>135.2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197</v>
      </c>
      <c r="E11" s="33">
        <v>118</v>
      </c>
      <c r="F11" s="13">
        <f t="shared" si="1"/>
        <v>315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142.6</v>
      </c>
      <c r="E12" s="33">
        <v>20</v>
      </c>
      <c r="F12" s="13">
        <f t="shared" si="1"/>
        <v>162.6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278.3</v>
      </c>
      <c r="E13" s="33">
        <v>26</v>
      </c>
      <c r="F13" s="13">
        <f t="shared" si="1"/>
        <v>304.3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113.9</v>
      </c>
      <c r="E14" s="33">
        <v>14</v>
      </c>
      <c r="F14" s="13">
        <f t="shared" si="1"/>
        <v>127.9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470</v>
      </c>
      <c r="E15" s="33">
        <v>79</v>
      </c>
      <c r="F15" s="13">
        <f t="shared" si="1"/>
        <v>549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255.1</v>
      </c>
      <c r="E16" s="33">
        <v>98</v>
      </c>
      <c r="F16" s="13">
        <f t="shared" si="1"/>
        <v>353.1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249.8</v>
      </c>
      <c r="E17" s="33">
        <v>122</v>
      </c>
      <c r="F17" s="13">
        <f t="shared" si="1"/>
        <v>371.8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0" t="s">
        <v>39</v>
      </c>
      <c r="B30" s="211"/>
      <c r="C30" s="19">
        <f>SUM(C6:C29)</f>
        <v>0</v>
      </c>
      <c r="D30" s="19">
        <f>SUM(D6:D29)</f>
        <v>5907.000000000001</v>
      </c>
      <c r="E30" s="19">
        <f>SUM(E6:E29)</f>
        <v>791</v>
      </c>
      <c r="F30" s="19">
        <f>SUM(F6:F29)</f>
        <v>6698.000000000001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M1">
      <selection activeCell="I19" sqref="I1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5" t="s">
        <v>148</v>
      </c>
      <c r="D2" s="215"/>
      <c r="E2" s="215"/>
      <c r="F2" s="215"/>
      <c r="G2" s="215"/>
      <c r="H2" s="215"/>
      <c r="I2" s="215"/>
      <c r="J2" s="215"/>
      <c r="K2" s="21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2" t="s">
        <v>9</v>
      </c>
      <c r="B4" s="210" t="s">
        <v>102</v>
      </c>
      <c r="C4" s="5" t="s">
        <v>213</v>
      </c>
      <c r="D4" s="5" t="s">
        <v>218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4" t="s">
        <v>4</v>
      </c>
      <c r="S4" s="204" t="s">
        <v>10</v>
      </c>
      <c r="T4" s="6" t="s">
        <v>6</v>
      </c>
    </row>
    <row r="5" spans="1:20" s="10" customFormat="1" ht="45.75" customHeight="1">
      <c r="A5" s="212"/>
      <c r="B5" s="210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5"/>
      <c r="S5" s="20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8007.8</v>
      </c>
      <c r="G7" s="33">
        <v>2595.8</v>
      </c>
      <c r="H7" s="196">
        <f>F7-G7</f>
        <v>5412</v>
      </c>
      <c r="I7" s="48">
        <v>55</v>
      </c>
      <c r="J7" s="48"/>
      <c r="K7" s="33">
        <f>I7-J7</f>
        <v>55</v>
      </c>
      <c r="L7" s="12">
        <f>H7-K7</f>
        <v>5357</v>
      </c>
      <c r="M7" s="53">
        <v>6562.4</v>
      </c>
      <c r="N7" s="33">
        <v>114.7</v>
      </c>
      <c r="O7" s="53">
        <v>2481</v>
      </c>
      <c r="P7" s="201">
        <f aca="true" t="shared" si="0" ref="P7:P18">M7-N7-O7</f>
        <v>3966.7</v>
      </c>
      <c r="Q7" s="17">
        <f>L7/P7*100</f>
        <v>135.04928530012356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1843.2</v>
      </c>
      <c r="G8" s="33">
        <v>487.2</v>
      </c>
      <c r="H8" s="196">
        <f aca="true" t="shared" si="3" ref="H8:H18">F8-G8</f>
        <v>1356</v>
      </c>
      <c r="I8" s="48">
        <v>1</v>
      </c>
      <c r="J8" s="48"/>
      <c r="K8" s="33">
        <f aca="true" t="shared" si="4" ref="K8:K30">I8-J8</f>
        <v>1</v>
      </c>
      <c r="L8" s="12">
        <f aca="true" t="shared" si="5" ref="L8:L31">H8-K8</f>
        <v>1355</v>
      </c>
      <c r="M8" s="53">
        <v>1673.8</v>
      </c>
      <c r="N8" s="33">
        <v>46</v>
      </c>
      <c r="O8" s="53">
        <v>441.1</v>
      </c>
      <c r="P8" s="121">
        <f t="shared" si="0"/>
        <v>1186.6999999999998</v>
      </c>
      <c r="Q8" s="17">
        <f aca="true" t="shared" si="6" ref="Q8:Q30">L8/P8*100</f>
        <v>114.18218589365469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3161.3</v>
      </c>
      <c r="G9" s="33">
        <v>654.2</v>
      </c>
      <c r="H9" s="196">
        <f t="shared" si="3"/>
        <v>2507.1000000000004</v>
      </c>
      <c r="I9" s="48">
        <v>10</v>
      </c>
      <c r="J9" s="48"/>
      <c r="K9" s="33">
        <f t="shared" si="4"/>
        <v>10</v>
      </c>
      <c r="L9" s="12">
        <f t="shared" si="5"/>
        <v>2497.1000000000004</v>
      </c>
      <c r="M9" s="53">
        <v>3111</v>
      </c>
      <c r="N9" s="33">
        <v>114.8</v>
      </c>
      <c r="O9" s="53">
        <v>539.4</v>
      </c>
      <c r="P9" s="121">
        <f t="shared" si="0"/>
        <v>2456.7999999999997</v>
      </c>
      <c r="Q9" s="17">
        <f t="shared" si="6"/>
        <v>101.64034516444158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1347.7</v>
      </c>
      <c r="G10" s="33">
        <v>249.8</v>
      </c>
      <c r="H10" s="196">
        <f t="shared" si="3"/>
        <v>1097.9</v>
      </c>
      <c r="I10" s="48">
        <v>5</v>
      </c>
      <c r="J10" s="48"/>
      <c r="K10" s="33">
        <f t="shared" si="4"/>
        <v>5</v>
      </c>
      <c r="L10" s="12">
        <f t="shared" si="5"/>
        <v>1092.9</v>
      </c>
      <c r="M10" s="53">
        <v>1222.5</v>
      </c>
      <c r="N10" s="33">
        <v>46</v>
      </c>
      <c r="O10" s="53">
        <v>203.8</v>
      </c>
      <c r="P10" s="121">
        <f t="shared" si="0"/>
        <v>972.7</v>
      </c>
      <c r="Q10" s="17">
        <f t="shared" si="6"/>
        <v>112.3573558137144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1330.2</v>
      </c>
      <c r="G11" s="33">
        <v>307.4</v>
      </c>
      <c r="H11" s="196">
        <f t="shared" si="3"/>
        <v>1022.8000000000001</v>
      </c>
      <c r="I11" s="48">
        <v>5</v>
      </c>
      <c r="J11" s="48"/>
      <c r="K11" s="33">
        <f t="shared" si="4"/>
        <v>5</v>
      </c>
      <c r="L11" s="12">
        <f t="shared" si="5"/>
        <v>1017.8000000000001</v>
      </c>
      <c r="M11" s="53">
        <v>1310.2</v>
      </c>
      <c r="N11" s="33">
        <v>46</v>
      </c>
      <c r="O11" s="53">
        <v>261.5</v>
      </c>
      <c r="P11" s="121">
        <f t="shared" si="0"/>
        <v>1002.7</v>
      </c>
      <c r="Q11" s="17">
        <f t="shared" si="6"/>
        <v>101.50593397825871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1444.8</v>
      </c>
      <c r="G12" s="33">
        <v>420.4</v>
      </c>
      <c r="H12" s="196">
        <f t="shared" si="3"/>
        <v>1024.4</v>
      </c>
      <c r="I12" s="48">
        <v>6</v>
      </c>
      <c r="J12" s="48"/>
      <c r="K12" s="33">
        <f t="shared" si="4"/>
        <v>6</v>
      </c>
      <c r="L12" s="12">
        <f t="shared" si="5"/>
        <v>1018.4000000000001</v>
      </c>
      <c r="M12" s="53">
        <v>1341.9</v>
      </c>
      <c r="N12" s="33">
        <v>46.1</v>
      </c>
      <c r="O12" s="53">
        <v>374.5</v>
      </c>
      <c r="P12" s="121">
        <f t="shared" si="0"/>
        <v>921.3000000000002</v>
      </c>
      <c r="Q12" s="17">
        <f t="shared" si="6"/>
        <v>110.53945511776834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1760.6</v>
      </c>
      <c r="G13" s="33">
        <v>342.2</v>
      </c>
      <c r="H13" s="196">
        <f t="shared" si="3"/>
        <v>1418.3999999999999</v>
      </c>
      <c r="I13" s="48"/>
      <c r="J13" s="48"/>
      <c r="K13" s="33">
        <f t="shared" si="4"/>
        <v>0</v>
      </c>
      <c r="L13" s="12">
        <f t="shared" si="5"/>
        <v>1418.3999999999999</v>
      </c>
      <c r="M13" s="53">
        <v>1703.8</v>
      </c>
      <c r="N13" s="33">
        <v>46</v>
      </c>
      <c r="O13" s="53">
        <v>296.2</v>
      </c>
      <c r="P13" s="121">
        <f t="shared" si="0"/>
        <v>1361.6</v>
      </c>
      <c r="Q13" s="17">
        <f t="shared" si="6"/>
        <v>104.17156286721503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4117.7</v>
      </c>
      <c r="G14" s="33">
        <v>1506.2</v>
      </c>
      <c r="H14" s="196">
        <f t="shared" si="3"/>
        <v>2611.5</v>
      </c>
      <c r="I14" s="48"/>
      <c r="J14" s="48"/>
      <c r="K14" s="33">
        <f t="shared" si="4"/>
        <v>0</v>
      </c>
      <c r="L14" s="12">
        <f t="shared" si="5"/>
        <v>2611.5</v>
      </c>
      <c r="M14" s="53">
        <v>3982</v>
      </c>
      <c r="N14" s="33">
        <v>114.8</v>
      </c>
      <c r="O14" s="53">
        <v>1391.3</v>
      </c>
      <c r="P14" s="121">
        <f t="shared" si="0"/>
        <v>2475.8999999999996</v>
      </c>
      <c r="Q14" s="17">
        <f t="shared" si="6"/>
        <v>105.47679631649099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2949.4</v>
      </c>
      <c r="G15" s="33">
        <v>2000.4</v>
      </c>
      <c r="H15" s="196">
        <f t="shared" si="3"/>
        <v>949</v>
      </c>
      <c r="I15" s="48">
        <v>1417.5</v>
      </c>
      <c r="J15" s="48">
        <v>1417.5</v>
      </c>
      <c r="K15" s="33">
        <f t="shared" si="4"/>
        <v>0</v>
      </c>
      <c r="L15" s="12">
        <f t="shared" si="5"/>
        <v>949</v>
      </c>
      <c r="M15" s="53">
        <v>2935.2</v>
      </c>
      <c r="N15" s="33">
        <v>1463.6</v>
      </c>
      <c r="O15" s="53">
        <v>536.9</v>
      </c>
      <c r="P15" s="121">
        <f t="shared" si="0"/>
        <v>934.6999999999999</v>
      </c>
      <c r="Q15" s="17">
        <f t="shared" si="6"/>
        <v>101.52990264255912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4055.6</v>
      </c>
      <c r="G16" s="33">
        <v>2218.9</v>
      </c>
      <c r="H16" s="196">
        <f t="shared" si="3"/>
        <v>1836.6999999999998</v>
      </c>
      <c r="I16" s="48">
        <v>1432.5</v>
      </c>
      <c r="J16" s="48">
        <v>1417.5</v>
      </c>
      <c r="K16" s="33">
        <f t="shared" si="4"/>
        <v>15</v>
      </c>
      <c r="L16" s="12">
        <f t="shared" si="5"/>
        <v>1821.6999999999998</v>
      </c>
      <c r="M16" s="53">
        <v>4029.5</v>
      </c>
      <c r="N16" s="33">
        <v>1532.4</v>
      </c>
      <c r="O16" s="53">
        <v>686.6</v>
      </c>
      <c r="P16" s="121">
        <f t="shared" si="0"/>
        <v>1810.5</v>
      </c>
      <c r="Q16" s="17">
        <f t="shared" si="6"/>
        <v>100.61861364264016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10337</v>
      </c>
      <c r="G17" s="33">
        <v>6713.2</v>
      </c>
      <c r="H17" s="196">
        <f t="shared" si="3"/>
        <v>3623.8</v>
      </c>
      <c r="I17" s="48">
        <v>5865.7</v>
      </c>
      <c r="J17" s="48">
        <v>5560</v>
      </c>
      <c r="K17" s="33">
        <f t="shared" si="4"/>
        <v>305.6999999999998</v>
      </c>
      <c r="L17" s="12">
        <f t="shared" si="5"/>
        <v>3318.1000000000004</v>
      </c>
      <c r="M17" s="53">
        <v>8883.8</v>
      </c>
      <c r="N17" s="33">
        <v>114.8</v>
      </c>
      <c r="O17" s="53">
        <v>6598.5</v>
      </c>
      <c r="P17" s="121">
        <f t="shared" si="0"/>
        <v>2170.5</v>
      </c>
      <c r="Q17" s="17">
        <f t="shared" si="6"/>
        <v>152.8726099976964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2743.6</v>
      </c>
      <c r="G18" s="33">
        <v>574.1</v>
      </c>
      <c r="H18" s="196">
        <f t="shared" si="3"/>
        <v>2169.5</v>
      </c>
      <c r="I18" s="48">
        <v>43</v>
      </c>
      <c r="J18" s="48"/>
      <c r="K18" s="33">
        <f t="shared" si="4"/>
        <v>43</v>
      </c>
      <c r="L18" s="12">
        <f t="shared" si="5"/>
        <v>2126.5</v>
      </c>
      <c r="M18" s="53">
        <v>2488.4</v>
      </c>
      <c r="N18" s="33">
        <v>114.8</v>
      </c>
      <c r="O18" s="53">
        <v>459.3</v>
      </c>
      <c r="P18" s="121">
        <f t="shared" si="0"/>
        <v>1914.3</v>
      </c>
      <c r="Q18" s="17">
        <f t="shared" si="6"/>
        <v>111.0849919030455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10" t="s">
        <v>39</v>
      </c>
      <c r="B31" s="211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43098.9</v>
      </c>
      <c r="G31" s="30">
        <f t="shared" si="8"/>
        <v>18069.799999999996</v>
      </c>
      <c r="H31" s="85">
        <f t="shared" si="8"/>
        <v>25029.1</v>
      </c>
      <c r="I31" s="30">
        <f t="shared" si="8"/>
        <v>8840.7</v>
      </c>
      <c r="J31" s="30">
        <f t="shared" si="8"/>
        <v>8395</v>
      </c>
      <c r="K31" s="30">
        <f t="shared" si="8"/>
        <v>445.6999999999998</v>
      </c>
      <c r="L31" s="192">
        <f t="shared" si="5"/>
        <v>24583.399999999998</v>
      </c>
      <c r="M31" s="19">
        <f t="shared" si="8"/>
        <v>39244.5</v>
      </c>
      <c r="N31" s="55">
        <f t="shared" si="8"/>
        <v>3800.0000000000005</v>
      </c>
      <c r="O31" s="19">
        <f t="shared" si="8"/>
        <v>14270.099999999999</v>
      </c>
      <c r="P31" s="52">
        <f t="shared" si="8"/>
        <v>21174.4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J9" sqref="J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4" t="s">
        <v>137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2" t="s">
        <v>13</v>
      </c>
      <c r="B3" s="210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4" t="s">
        <v>11</v>
      </c>
      <c r="K3" s="204" t="s">
        <v>12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5"/>
      <c r="K4" s="20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-0.1</v>
      </c>
      <c r="D6" s="13"/>
      <c r="E6" s="13"/>
      <c r="F6" s="60">
        <v>3476.9</v>
      </c>
      <c r="G6" s="33"/>
      <c r="H6" s="13">
        <f>F6+G6</f>
        <v>3476.9</v>
      </c>
      <c r="I6" s="62">
        <f>C6/H6*100</f>
        <v>-0.002876125284017372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184.1</v>
      </c>
      <c r="G7" s="33">
        <v>103</v>
      </c>
      <c r="H7" s="13">
        <f aca="true" t="shared" si="1" ref="H7:H29">F7+G7</f>
        <v>287.1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/>
      <c r="D8" s="13"/>
      <c r="E8" s="13"/>
      <c r="F8" s="60">
        <v>322.6</v>
      </c>
      <c r="G8" s="33">
        <v>159</v>
      </c>
      <c r="H8" s="13">
        <f t="shared" si="1"/>
        <v>481.6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104.5</v>
      </c>
      <c r="G9" s="33">
        <v>29</v>
      </c>
      <c r="H9" s="13">
        <f t="shared" si="1"/>
        <v>133.5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-0.1</v>
      </c>
      <c r="D10" s="13"/>
      <c r="E10" s="13"/>
      <c r="F10" s="60">
        <v>112.2</v>
      </c>
      <c r="G10" s="33">
        <v>23</v>
      </c>
      <c r="H10" s="13">
        <f t="shared" si="1"/>
        <v>135.2</v>
      </c>
      <c r="I10" s="17">
        <f t="shared" si="2"/>
        <v>-0.07396449704142012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0.1</v>
      </c>
      <c r="D11" s="13"/>
      <c r="E11" s="13"/>
      <c r="F11" s="60">
        <v>197</v>
      </c>
      <c r="G11" s="33">
        <v>118</v>
      </c>
      <c r="H11" s="13">
        <f t="shared" si="1"/>
        <v>315</v>
      </c>
      <c r="I11" s="17">
        <f t="shared" si="2"/>
        <v>0.031746031746031744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142.6</v>
      </c>
      <c r="G12" s="33">
        <v>20</v>
      </c>
      <c r="H12" s="13">
        <f t="shared" si="1"/>
        <v>162.6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278.3</v>
      </c>
      <c r="G13" s="33">
        <v>26</v>
      </c>
      <c r="H13" s="13">
        <f t="shared" si="1"/>
        <v>304.3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113.9</v>
      </c>
      <c r="G14" s="33">
        <v>14</v>
      </c>
      <c r="H14" s="13">
        <f t="shared" si="1"/>
        <v>127.9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/>
      <c r="D15" s="13"/>
      <c r="E15" s="13"/>
      <c r="F15" s="60">
        <v>470</v>
      </c>
      <c r="G15" s="33">
        <v>79</v>
      </c>
      <c r="H15" s="13">
        <f t="shared" si="1"/>
        <v>549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130.7</v>
      </c>
      <c r="D16" s="13"/>
      <c r="E16" s="13"/>
      <c r="F16" s="60">
        <v>255.1</v>
      </c>
      <c r="G16" s="33">
        <v>98</v>
      </c>
      <c r="H16" s="13">
        <f t="shared" si="1"/>
        <v>353.1</v>
      </c>
      <c r="I16" s="17">
        <f t="shared" si="2"/>
        <v>37.01500991220617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183</v>
      </c>
      <c r="C17" s="12"/>
      <c r="D17" s="13"/>
      <c r="E17" s="13"/>
      <c r="F17" s="60">
        <v>249.8</v>
      </c>
      <c r="G17" s="33">
        <v>122</v>
      </c>
      <c r="H17" s="13">
        <f t="shared" si="1"/>
        <v>371.8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0" t="s">
        <v>39</v>
      </c>
      <c r="B30" s="211"/>
      <c r="C30" s="19">
        <f aca="true" t="shared" si="3" ref="C30:H30">SUM(C6:C29)</f>
        <v>130.6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791</v>
      </c>
      <c r="H30" s="52">
        <f t="shared" si="3"/>
        <v>6698.000000000001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8" t="s">
        <v>151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1" t="s">
        <v>14</v>
      </c>
      <c r="B3" s="210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6" t="s">
        <v>11</v>
      </c>
      <c r="K3" s="216" t="s">
        <v>5</v>
      </c>
      <c r="L3" s="70" t="s">
        <v>6</v>
      </c>
    </row>
    <row r="4" spans="1:12" ht="42.75" customHeight="1">
      <c r="A4" s="221"/>
      <c r="B4" s="210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7"/>
      <c r="K4" s="21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3476.9</v>
      </c>
      <c r="G6" s="33"/>
      <c r="H6" s="184">
        <f>F6+G6</f>
        <v>3476.9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184.1</v>
      </c>
      <c r="G7" s="33">
        <v>103</v>
      </c>
      <c r="H7" s="33">
        <f aca="true" t="shared" si="1" ref="H7:H29">F7+G7</f>
        <v>287.1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322.6</v>
      </c>
      <c r="G8" s="33">
        <v>159</v>
      </c>
      <c r="H8" s="33">
        <f t="shared" si="1"/>
        <v>481.6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104.5</v>
      </c>
      <c r="G9" s="33">
        <v>29</v>
      </c>
      <c r="H9" s="33">
        <f t="shared" si="1"/>
        <v>133.5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112.2</v>
      </c>
      <c r="G10" s="33">
        <v>23</v>
      </c>
      <c r="H10" s="33">
        <f t="shared" si="1"/>
        <v>135.2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197</v>
      </c>
      <c r="G11" s="33">
        <v>118</v>
      </c>
      <c r="H11" s="33">
        <f t="shared" si="1"/>
        <v>315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142.6</v>
      </c>
      <c r="G12" s="33">
        <v>20</v>
      </c>
      <c r="H12" s="33">
        <f t="shared" si="1"/>
        <v>162.6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278.3</v>
      </c>
      <c r="G13" s="33">
        <v>26</v>
      </c>
      <c r="H13" s="33">
        <f t="shared" si="1"/>
        <v>304.3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113.9</v>
      </c>
      <c r="G14" s="33">
        <v>14</v>
      </c>
      <c r="H14" s="33">
        <f t="shared" si="1"/>
        <v>127.9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470</v>
      </c>
      <c r="G15" s="33">
        <v>79</v>
      </c>
      <c r="H15" s="33">
        <f t="shared" si="1"/>
        <v>549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255.1</v>
      </c>
      <c r="G16" s="33">
        <v>98</v>
      </c>
      <c r="H16" s="33">
        <f t="shared" si="1"/>
        <v>353.1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249.8</v>
      </c>
      <c r="G17" s="33">
        <v>122</v>
      </c>
      <c r="H17" s="33">
        <f t="shared" si="1"/>
        <v>371.8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19" t="s">
        <v>39</v>
      </c>
      <c r="B30" s="22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791</v>
      </c>
      <c r="H30" s="19">
        <f t="shared" si="3"/>
        <v>6698.000000000001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F24" sqref="F2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2" t="s">
        <v>14</v>
      </c>
      <c r="B3" s="210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4" t="s">
        <v>15</v>
      </c>
      <c r="K3" s="204" t="s">
        <v>16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5"/>
      <c r="K4" s="20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8007.8</v>
      </c>
      <c r="G6" s="33">
        <v>2595.8</v>
      </c>
      <c r="H6" s="196">
        <f>F6-G6</f>
        <v>5412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1843.2</v>
      </c>
      <c r="G7" s="33">
        <v>487.2</v>
      </c>
      <c r="H7" s="196">
        <f aca="true" t="shared" si="2" ref="H7:H17">F7-G7</f>
        <v>1356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3161.3</v>
      </c>
      <c r="G8" s="33">
        <v>654.2</v>
      </c>
      <c r="H8" s="196">
        <f t="shared" si="2"/>
        <v>2507.1000000000004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1347.7</v>
      </c>
      <c r="G9" s="33">
        <v>249.8</v>
      </c>
      <c r="H9" s="196">
        <f t="shared" si="2"/>
        <v>1097.9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1330.2</v>
      </c>
      <c r="G10" s="33">
        <v>307.4</v>
      </c>
      <c r="H10" s="196">
        <f t="shared" si="2"/>
        <v>1022.8000000000001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1444.8</v>
      </c>
      <c r="G11" s="33">
        <v>420.4</v>
      </c>
      <c r="H11" s="196">
        <f t="shared" si="2"/>
        <v>1024.4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1760.6</v>
      </c>
      <c r="G12" s="33">
        <v>342.2</v>
      </c>
      <c r="H12" s="196">
        <f t="shared" si="2"/>
        <v>1418.3999999999999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4117.7</v>
      </c>
      <c r="G13" s="33">
        <v>1506.2</v>
      </c>
      <c r="H13" s="196">
        <f t="shared" si="2"/>
        <v>2611.5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2949.4</v>
      </c>
      <c r="G14" s="33">
        <v>2000.4</v>
      </c>
      <c r="H14" s="196">
        <f t="shared" si="2"/>
        <v>949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4055.6</v>
      </c>
      <c r="G15" s="33">
        <v>2218.9</v>
      </c>
      <c r="H15" s="196">
        <f t="shared" si="2"/>
        <v>1836.6999999999998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10337</v>
      </c>
      <c r="G16" s="33">
        <v>6713.2</v>
      </c>
      <c r="H16" s="196">
        <f t="shared" si="2"/>
        <v>3623.8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2743.6</v>
      </c>
      <c r="G17" s="33">
        <v>574.1</v>
      </c>
      <c r="H17" s="196">
        <f t="shared" si="2"/>
        <v>2169.5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0" t="s">
        <v>39</v>
      </c>
      <c r="B30" s="211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43098.9</v>
      </c>
      <c r="G30" s="30">
        <f t="shared" si="3"/>
        <v>18069.799999999996</v>
      </c>
      <c r="H30" s="19">
        <f t="shared" si="3"/>
        <v>25029.1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D1">
      <selection activeCell="A1" sqref="A1:P1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218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4" t="s">
        <v>17</v>
      </c>
      <c r="O3" s="204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5"/>
      <c r="O4" s="205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6562.4</v>
      </c>
      <c r="B6" s="33">
        <v>114.7</v>
      </c>
      <c r="C6" s="53">
        <v>2481</v>
      </c>
      <c r="D6" s="201">
        <f aca="true" t="shared" si="0" ref="D6:D17">A6-B6-C6</f>
        <v>3966.7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8007.8</v>
      </c>
      <c r="K6" s="33">
        <v>2595.8</v>
      </c>
      <c r="L6" s="196">
        <f>J6-K6</f>
        <v>5412</v>
      </c>
      <c r="M6" s="17">
        <f aca="true" t="shared" si="2" ref="M6:M29">(D6-L6)/D6*100</f>
        <v>-36.435828270350676</v>
      </c>
      <c r="N6" s="200">
        <v>0</v>
      </c>
      <c r="O6" s="14">
        <v>1.2</v>
      </c>
      <c r="P6" s="14">
        <v>0</v>
      </c>
    </row>
    <row r="7" spans="1:16" ht="11.25">
      <c r="A7" s="53">
        <v>1673.8</v>
      </c>
      <c r="B7" s="33">
        <v>46</v>
      </c>
      <c r="C7" s="53">
        <v>441.1</v>
      </c>
      <c r="D7" s="121">
        <f t="shared" si="0"/>
        <v>1186.6999999999998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1843.2</v>
      </c>
      <c r="K7" s="33">
        <v>487.2</v>
      </c>
      <c r="L7" s="196">
        <f aca="true" t="shared" si="3" ref="L7:L17">J7-K7</f>
        <v>1356</v>
      </c>
      <c r="M7" s="17">
        <f t="shared" si="2"/>
        <v>-14.266453189517167</v>
      </c>
      <c r="N7" s="200">
        <v>0</v>
      </c>
      <c r="O7" s="14">
        <v>1.2</v>
      </c>
      <c r="P7" s="14">
        <v>0</v>
      </c>
    </row>
    <row r="8" spans="1:16" ht="11.25">
      <c r="A8" s="53">
        <v>3111</v>
      </c>
      <c r="B8" s="33">
        <v>114.8</v>
      </c>
      <c r="C8" s="53">
        <v>539.4</v>
      </c>
      <c r="D8" s="121">
        <f t="shared" si="0"/>
        <v>2456.7999999999997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3161.3</v>
      </c>
      <c r="K8" s="33">
        <v>654.2</v>
      </c>
      <c r="L8" s="196">
        <f t="shared" si="3"/>
        <v>2507.1000000000004</v>
      </c>
      <c r="M8" s="17">
        <f t="shared" si="2"/>
        <v>-2.047378704005236</v>
      </c>
      <c r="N8" s="200">
        <v>0.6</v>
      </c>
      <c r="O8" s="14">
        <v>1.2</v>
      </c>
      <c r="P8" s="14">
        <v>0.72</v>
      </c>
    </row>
    <row r="9" spans="1:16" ht="11.25">
      <c r="A9" s="53">
        <v>1222.5</v>
      </c>
      <c r="B9" s="33">
        <v>46</v>
      </c>
      <c r="C9" s="53">
        <v>203.8</v>
      </c>
      <c r="D9" s="121">
        <f t="shared" si="0"/>
        <v>972.7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1347.7</v>
      </c>
      <c r="K9" s="33">
        <v>249.8</v>
      </c>
      <c r="L9" s="196">
        <f t="shared" si="3"/>
        <v>1097.9</v>
      </c>
      <c r="M9" s="17">
        <f t="shared" si="2"/>
        <v>-12.87138891744629</v>
      </c>
      <c r="N9" s="200">
        <v>0</v>
      </c>
      <c r="O9" s="14">
        <v>1.2</v>
      </c>
      <c r="P9" s="14">
        <v>0</v>
      </c>
    </row>
    <row r="10" spans="1:16" ht="11.25">
      <c r="A10" s="53">
        <v>1310.2</v>
      </c>
      <c r="B10" s="33">
        <v>46</v>
      </c>
      <c r="C10" s="53">
        <v>261.5</v>
      </c>
      <c r="D10" s="121">
        <f t="shared" si="0"/>
        <v>1002.7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1330.2</v>
      </c>
      <c r="K10" s="33">
        <v>307.4</v>
      </c>
      <c r="L10" s="196">
        <f t="shared" si="3"/>
        <v>1022.8000000000001</v>
      </c>
      <c r="M10" s="17">
        <f t="shared" si="2"/>
        <v>-2.004587613443704</v>
      </c>
      <c r="N10" s="200">
        <v>0.6</v>
      </c>
      <c r="O10" s="14">
        <v>1.2</v>
      </c>
      <c r="P10" s="14">
        <v>0.72</v>
      </c>
    </row>
    <row r="11" spans="1:16" ht="11.25">
      <c r="A11" s="53">
        <v>1341.9</v>
      </c>
      <c r="B11" s="33">
        <v>46.1</v>
      </c>
      <c r="C11" s="53">
        <v>374.5</v>
      </c>
      <c r="D11" s="121">
        <f t="shared" si="0"/>
        <v>921.3000000000002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1444.8</v>
      </c>
      <c r="K11" s="33">
        <v>420.4</v>
      </c>
      <c r="L11" s="196">
        <f t="shared" si="3"/>
        <v>1024.4</v>
      </c>
      <c r="M11" s="17">
        <f t="shared" si="2"/>
        <v>-11.190708781070215</v>
      </c>
      <c r="N11" s="200">
        <v>0</v>
      </c>
      <c r="O11" s="14">
        <v>1.2</v>
      </c>
      <c r="P11" s="14">
        <v>0</v>
      </c>
    </row>
    <row r="12" spans="1:16" ht="11.25">
      <c r="A12" s="53">
        <v>1703.8</v>
      </c>
      <c r="B12" s="33">
        <v>46</v>
      </c>
      <c r="C12" s="53">
        <v>296.2</v>
      </c>
      <c r="D12" s="121">
        <f t="shared" si="0"/>
        <v>1361.6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1760.6</v>
      </c>
      <c r="K12" s="33">
        <v>342.2</v>
      </c>
      <c r="L12" s="196">
        <f t="shared" si="3"/>
        <v>1418.3999999999999</v>
      </c>
      <c r="M12" s="17">
        <f t="shared" si="2"/>
        <v>-4.171562867215038</v>
      </c>
      <c r="N12" s="200">
        <v>0.16</v>
      </c>
      <c r="O12" s="14">
        <v>1.2</v>
      </c>
      <c r="P12" s="14">
        <v>0.192</v>
      </c>
    </row>
    <row r="13" spans="1:16" ht="11.25">
      <c r="A13" s="53">
        <v>3982</v>
      </c>
      <c r="B13" s="33">
        <v>114.8</v>
      </c>
      <c r="C13" s="53">
        <v>1391.3</v>
      </c>
      <c r="D13" s="121">
        <f t="shared" si="0"/>
        <v>2475.8999999999996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4117.7</v>
      </c>
      <c r="K13" s="33">
        <v>1506.2</v>
      </c>
      <c r="L13" s="196">
        <f t="shared" si="3"/>
        <v>2611.5</v>
      </c>
      <c r="M13" s="17">
        <f t="shared" si="2"/>
        <v>-5.476796316490988</v>
      </c>
      <c r="N13" s="200">
        <v>0</v>
      </c>
      <c r="O13" s="14">
        <v>1.2</v>
      </c>
      <c r="P13" s="14">
        <v>0</v>
      </c>
    </row>
    <row r="14" spans="1:16" ht="11.25">
      <c r="A14" s="53">
        <v>2935.2</v>
      </c>
      <c r="B14" s="33">
        <v>1463.6</v>
      </c>
      <c r="C14" s="53">
        <v>536.9</v>
      </c>
      <c r="D14" s="121">
        <f t="shared" si="0"/>
        <v>934.6999999999999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2949.4</v>
      </c>
      <c r="K14" s="33">
        <v>2000.4</v>
      </c>
      <c r="L14" s="196">
        <f t="shared" si="3"/>
        <v>949</v>
      </c>
      <c r="M14" s="17">
        <f t="shared" si="2"/>
        <v>-1.5299026425591173</v>
      </c>
      <c r="N14" s="200">
        <v>0.7</v>
      </c>
      <c r="O14" s="14">
        <v>1.2</v>
      </c>
      <c r="P14" s="14">
        <v>0.84</v>
      </c>
    </row>
    <row r="15" spans="1:16" ht="11.25">
      <c r="A15" s="53">
        <v>4029.5</v>
      </c>
      <c r="B15" s="33">
        <v>1532.4</v>
      </c>
      <c r="C15" s="53">
        <v>686.6</v>
      </c>
      <c r="D15" s="121">
        <f t="shared" si="0"/>
        <v>1810.5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4055.6</v>
      </c>
      <c r="K15" s="33">
        <v>2218.9</v>
      </c>
      <c r="L15" s="196">
        <f t="shared" si="3"/>
        <v>1836.6999999999998</v>
      </c>
      <c r="M15" s="17">
        <f t="shared" si="2"/>
        <v>-1.4471140568903518</v>
      </c>
      <c r="N15" s="200">
        <v>0.72</v>
      </c>
      <c r="O15" s="14">
        <v>1.2</v>
      </c>
      <c r="P15" s="14">
        <v>0.864</v>
      </c>
    </row>
    <row r="16" spans="1:16" ht="11.25">
      <c r="A16" s="53">
        <v>8883.8</v>
      </c>
      <c r="B16" s="33">
        <v>114.8</v>
      </c>
      <c r="C16" s="53">
        <v>6598.5</v>
      </c>
      <c r="D16" s="121">
        <f t="shared" si="0"/>
        <v>2170.5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10337</v>
      </c>
      <c r="K16" s="33">
        <v>6713.2</v>
      </c>
      <c r="L16" s="196">
        <f t="shared" si="3"/>
        <v>3623.8</v>
      </c>
      <c r="M16" s="17">
        <f t="shared" si="2"/>
        <v>-66.95692236811796</v>
      </c>
      <c r="N16" s="200">
        <v>0</v>
      </c>
      <c r="O16" s="14">
        <v>1.2</v>
      </c>
      <c r="P16" s="14">
        <v>0</v>
      </c>
    </row>
    <row r="17" spans="1:16" ht="11.25">
      <c r="A17" s="53">
        <v>2488.4</v>
      </c>
      <c r="B17" s="33">
        <v>114.8</v>
      </c>
      <c r="C17" s="53">
        <v>459.3</v>
      </c>
      <c r="D17" s="121">
        <f t="shared" si="0"/>
        <v>1914.3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2743.6</v>
      </c>
      <c r="K17" s="33">
        <v>574.1</v>
      </c>
      <c r="L17" s="196">
        <f t="shared" si="3"/>
        <v>2169.5</v>
      </c>
      <c r="M17" s="17">
        <f t="shared" si="2"/>
        <v>-13.331243796688085</v>
      </c>
      <c r="N17" s="200">
        <v>0</v>
      </c>
      <c r="O17" s="14">
        <v>1.2</v>
      </c>
      <c r="P17" s="14"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4" ref="P18:P29">N18*O18</f>
        <v>0</v>
      </c>
    </row>
    <row r="19" spans="1:16" ht="11.25">
      <c r="A19" s="53"/>
      <c r="B19" s="13"/>
      <c r="C19" s="53"/>
      <c r="D19" s="53">
        <f aca="true" t="shared" si="5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4"/>
        <v>0</v>
      </c>
    </row>
    <row r="20" spans="1:16" ht="11.25">
      <c r="A20" s="53"/>
      <c r="B20" s="13"/>
      <c r="C20" s="53"/>
      <c r="D20" s="53">
        <f t="shared" si="5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4"/>
        <v>0</v>
      </c>
    </row>
    <row r="21" spans="1:16" ht="11.25">
      <c r="A21" s="53"/>
      <c r="B21" s="13"/>
      <c r="C21" s="53"/>
      <c r="D21" s="53">
        <f t="shared" si="5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4"/>
        <v>0</v>
      </c>
    </row>
    <row r="22" spans="1:16" ht="11.25">
      <c r="A22" s="53"/>
      <c r="B22" s="13"/>
      <c r="C22" s="53"/>
      <c r="D22" s="53">
        <f t="shared" si="5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4"/>
        <v>0</v>
      </c>
    </row>
    <row r="23" spans="1:16" ht="11.25">
      <c r="A23" s="53"/>
      <c r="B23" s="13"/>
      <c r="C23" s="53"/>
      <c r="D23" s="53">
        <f t="shared" si="5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6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4"/>
        <v>0</v>
      </c>
    </row>
    <row r="24" spans="1:16" ht="11.25">
      <c r="A24" s="53"/>
      <c r="B24" s="13"/>
      <c r="C24" s="53"/>
      <c r="D24" s="53">
        <f t="shared" si="5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6"/>
        <v>0</v>
      </c>
      <c r="M24" s="17" t="e">
        <f t="shared" si="2"/>
        <v>#DIV/0!</v>
      </c>
      <c r="N24" s="79"/>
      <c r="O24" s="14">
        <v>1.2</v>
      </c>
      <c r="P24" s="14">
        <f t="shared" si="4"/>
        <v>0</v>
      </c>
    </row>
    <row r="25" spans="1:16" ht="11.25">
      <c r="A25" s="53"/>
      <c r="B25" s="13"/>
      <c r="C25" s="53"/>
      <c r="D25" s="53">
        <f t="shared" si="5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6"/>
        <v>0</v>
      </c>
      <c r="M25" s="17" t="e">
        <f t="shared" si="2"/>
        <v>#DIV/0!</v>
      </c>
      <c r="N25" s="79"/>
      <c r="O25" s="14">
        <v>1.2</v>
      </c>
      <c r="P25" s="14">
        <f t="shared" si="4"/>
        <v>0</v>
      </c>
    </row>
    <row r="26" spans="1:16" ht="11.25">
      <c r="A26" s="53"/>
      <c r="B26" s="13"/>
      <c r="C26" s="53"/>
      <c r="D26" s="53">
        <f t="shared" si="5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6"/>
        <v>0</v>
      </c>
      <c r="M26" s="17" t="e">
        <f t="shared" si="2"/>
        <v>#DIV/0!</v>
      </c>
      <c r="N26" s="79"/>
      <c r="O26" s="14">
        <v>1.2</v>
      </c>
      <c r="P26" s="14">
        <f t="shared" si="4"/>
        <v>0</v>
      </c>
    </row>
    <row r="27" spans="1:16" ht="11.25">
      <c r="A27" s="54"/>
      <c r="B27" s="18"/>
      <c r="C27" s="54"/>
      <c r="D27" s="53">
        <f t="shared" si="5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6"/>
        <v>0</v>
      </c>
      <c r="M27" s="17" t="e">
        <f t="shared" si="2"/>
        <v>#DIV/0!</v>
      </c>
      <c r="N27" s="79"/>
      <c r="O27" s="14">
        <v>1.2</v>
      </c>
      <c r="P27" s="14">
        <f t="shared" si="4"/>
        <v>0</v>
      </c>
    </row>
    <row r="28" spans="1:16" ht="11.25">
      <c r="A28" s="54"/>
      <c r="B28" s="18"/>
      <c r="C28" s="54"/>
      <c r="D28" s="53">
        <f t="shared" si="5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6"/>
        <v>0</v>
      </c>
      <c r="M28" s="17" t="e">
        <f t="shared" si="2"/>
        <v>#DIV/0!</v>
      </c>
      <c r="N28" s="79"/>
      <c r="O28" s="14">
        <v>1.2</v>
      </c>
      <c r="P28" s="14">
        <f t="shared" si="4"/>
        <v>0</v>
      </c>
    </row>
    <row r="29" spans="1:16" ht="11.25">
      <c r="A29" s="54"/>
      <c r="B29" s="18"/>
      <c r="C29" s="54"/>
      <c r="D29" s="53">
        <f t="shared" si="5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6"/>
        <v>0</v>
      </c>
      <c r="M29" s="17" t="e">
        <f t="shared" si="2"/>
        <v>#DIV/0!</v>
      </c>
      <c r="N29" s="79"/>
      <c r="O29" s="14">
        <v>1.2</v>
      </c>
      <c r="P29" s="14">
        <f t="shared" si="4"/>
        <v>0</v>
      </c>
    </row>
    <row r="30" spans="1:16" ht="11.25" customHeight="1">
      <c r="A30" s="19">
        <f aca="true" t="shared" si="7" ref="A30:L30">SUM(A6:A29)</f>
        <v>39244.5</v>
      </c>
      <c r="B30" s="55">
        <f t="shared" si="7"/>
        <v>3800.0000000000005</v>
      </c>
      <c r="C30" s="19">
        <f t="shared" si="7"/>
        <v>14270.099999999999</v>
      </c>
      <c r="D30" s="19">
        <f t="shared" si="7"/>
        <v>21174.4</v>
      </c>
      <c r="E30" s="52">
        <f t="shared" si="7"/>
        <v>0</v>
      </c>
      <c r="F30" s="19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43098.9</v>
      </c>
      <c r="K30" s="30">
        <f t="shared" si="7"/>
        <v>18069.799999999996</v>
      </c>
      <c r="L30" s="19">
        <f t="shared" si="7"/>
        <v>25029.1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2" t="s">
        <v>20</v>
      </c>
      <c r="B3" s="210" t="s">
        <v>102</v>
      </c>
      <c r="C3" s="34" t="s">
        <v>51</v>
      </c>
      <c r="D3" s="34" t="s">
        <v>215</v>
      </c>
      <c r="E3" s="34" t="s">
        <v>216</v>
      </c>
      <c r="F3" s="34" t="s">
        <v>186</v>
      </c>
      <c r="G3" s="34" t="s">
        <v>49</v>
      </c>
      <c r="H3" s="34" t="s">
        <v>142</v>
      </c>
      <c r="I3" s="5" t="s">
        <v>48</v>
      </c>
      <c r="J3" s="204" t="s">
        <v>21</v>
      </c>
      <c r="K3" s="204" t="s">
        <v>5</v>
      </c>
      <c r="L3" s="6" t="s">
        <v>6</v>
      </c>
    </row>
    <row r="4" spans="1:12" s="10" customFormat="1" ht="42.75" customHeight="1">
      <c r="A4" s="212"/>
      <c r="B4" s="210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5"/>
      <c r="K4" s="20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248.9</v>
      </c>
      <c r="E6" s="2">
        <v>230.3</v>
      </c>
      <c r="F6" s="48">
        <f aca="true" t="shared" si="0" ref="F6:F29">E6-D6</f>
        <v>-18.599999999999994</v>
      </c>
      <c r="G6" s="12">
        <v>0</v>
      </c>
      <c r="H6" s="60">
        <v>3294.3</v>
      </c>
      <c r="I6" s="80">
        <f>F6/H6*100</f>
        <v>-0.564611601857754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4.2</v>
      </c>
      <c r="E7" s="2">
        <v>2.3</v>
      </c>
      <c r="F7" s="48">
        <f t="shared" si="0"/>
        <v>-1.9000000000000004</v>
      </c>
      <c r="G7" s="12">
        <v>75</v>
      </c>
      <c r="H7" s="60">
        <v>166.2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14</v>
      </c>
      <c r="E8" s="2">
        <v>5.9</v>
      </c>
      <c r="F8" s="48">
        <f t="shared" si="0"/>
        <v>-8.1</v>
      </c>
      <c r="G8" s="12">
        <v>1.3</v>
      </c>
      <c r="H8" s="60">
        <v>275.2</v>
      </c>
      <c r="I8" s="80">
        <f aca="true" t="shared" si="1" ref="I8:I29">F8/H8*100</f>
        <v>-2.943313953488372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5.2</v>
      </c>
      <c r="E9" s="2">
        <v>3.9</v>
      </c>
      <c r="F9" s="48">
        <f t="shared" si="0"/>
        <v>-1.3000000000000003</v>
      </c>
      <c r="G9" s="12">
        <v>-214</v>
      </c>
      <c r="H9" s="60">
        <v>85.2</v>
      </c>
      <c r="I9" s="80">
        <f t="shared" si="1"/>
        <v>-1.5258215962441317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3.2</v>
      </c>
      <c r="E10" s="2">
        <v>2.2</v>
      </c>
      <c r="F10" s="48">
        <f t="shared" si="0"/>
        <v>-1</v>
      </c>
      <c r="G10" s="12">
        <v>0</v>
      </c>
      <c r="H10" s="60">
        <v>68.1</v>
      </c>
      <c r="I10" s="80">
        <f t="shared" si="1"/>
        <v>-1.4684287812041117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6.7</v>
      </c>
      <c r="E11" s="2">
        <v>4.4</v>
      </c>
      <c r="F11" s="48">
        <f t="shared" si="0"/>
        <v>-2.3</v>
      </c>
      <c r="G11" s="12">
        <v>-101</v>
      </c>
      <c r="H11" s="60">
        <v>152</v>
      </c>
      <c r="I11" s="80">
        <f t="shared" si="1"/>
        <v>-1.513157894736842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8.2</v>
      </c>
      <c r="E12" s="2">
        <v>4.3</v>
      </c>
      <c r="F12" s="48">
        <f t="shared" si="0"/>
        <v>-3.8999999999999995</v>
      </c>
      <c r="G12" s="12">
        <v>-85</v>
      </c>
      <c r="H12" s="60">
        <v>118.1</v>
      </c>
      <c r="I12" s="80">
        <f t="shared" si="1"/>
        <v>-3.302286198137171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9.9</v>
      </c>
      <c r="E13" s="2">
        <v>6.7</v>
      </c>
      <c r="F13" s="48">
        <f t="shared" si="0"/>
        <v>-3.2</v>
      </c>
      <c r="G13" s="12">
        <v>0</v>
      </c>
      <c r="H13" s="60">
        <v>174.5</v>
      </c>
      <c r="I13" s="80">
        <f t="shared" si="1"/>
        <v>-1.8338108882521493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1.5</v>
      </c>
      <c r="E14" s="2">
        <v>0.8</v>
      </c>
      <c r="F14" s="48">
        <f t="shared" si="0"/>
        <v>-0.7</v>
      </c>
      <c r="G14" s="12">
        <v>-138</v>
      </c>
      <c r="H14" s="60">
        <v>100.3</v>
      </c>
      <c r="I14" s="80">
        <f t="shared" si="1"/>
        <v>-0.6979062811565304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10.9</v>
      </c>
      <c r="E15" s="2">
        <v>4.1</v>
      </c>
      <c r="F15" s="48">
        <f t="shared" si="0"/>
        <v>-6.800000000000001</v>
      </c>
      <c r="G15" s="12">
        <v>-62</v>
      </c>
      <c r="H15" s="60">
        <v>359.6</v>
      </c>
      <c r="I15" s="80">
        <f t="shared" si="1"/>
        <v>-1.8909899888765296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13.1</v>
      </c>
      <c r="E16" s="2">
        <v>5.2</v>
      </c>
      <c r="F16" s="48">
        <f t="shared" si="0"/>
        <v>-7.8999999999999995</v>
      </c>
      <c r="G16" s="12">
        <v>-423</v>
      </c>
      <c r="H16" s="60">
        <v>200.7</v>
      </c>
      <c r="I16" s="80">
        <f t="shared" si="1"/>
        <v>-3.9362232187344297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7.9</v>
      </c>
      <c r="E17" s="23">
        <v>5.5</v>
      </c>
      <c r="F17" s="48">
        <f t="shared" si="0"/>
        <v>-2.4000000000000004</v>
      </c>
      <c r="G17" s="12">
        <v>-286</v>
      </c>
      <c r="H17" s="60">
        <v>212.8</v>
      </c>
      <c r="I17" s="80">
        <f t="shared" si="1"/>
        <v>-1.1278195488721805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0" t="s">
        <v>39</v>
      </c>
      <c r="B30" s="211"/>
      <c r="C30" s="19">
        <f aca="true" t="shared" si="3" ref="C30:H30">SUM(C6:C29)</f>
        <v>22646</v>
      </c>
      <c r="D30" s="19">
        <f>SUM(D6:D29)</f>
        <v>333.69999999999993</v>
      </c>
      <c r="E30" s="19">
        <f>SUM(E6:E29)</f>
        <v>275.6000000000001</v>
      </c>
      <c r="F30" s="19">
        <f t="shared" si="3"/>
        <v>-58.099999999999994</v>
      </c>
      <c r="G30" s="19">
        <f t="shared" si="3"/>
        <v>-3331.1000000000004</v>
      </c>
      <c r="H30" s="19">
        <f t="shared" si="3"/>
        <v>5207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6" t="s">
        <v>101</v>
      </c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2" t="s">
        <v>3</v>
      </c>
      <c r="B4" s="204" t="s">
        <v>102</v>
      </c>
      <c r="C4" s="204" t="s">
        <v>103</v>
      </c>
      <c r="D4" s="204" t="s">
        <v>187</v>
      </c>
      <c r="E4" s="204" t="s">
        <v>188</v>
      </c>
      <c r="F4" s="204" t="s">
        <v>104</v>
      </c>
      <c r="G4" s="204" t="s">
        <v>99</v>
      </c>
      <c r="H4" s="204" t="s">
        <v>100</v>
      </c>
      <c r="I4" s="204" t="s">
        <v>5</v>
      </c>
      <c r="J4" s="207" t="s">
        <v>6</v>
      </c>
    </row>
    <row r="5" spans="1:10" ht="135" customHeight="1">
      <c r="A5" s="212"/>
      <c r="B5" s="209"/>
      <c r="C5" s="205"/>
      <c r="D5" s="205"/>
      <c r="E5" s="205"/>
      <c r="F5" s="205"/>
      <c r="G5" s="205"/>
      <c r="H5" s="209"/>
      <c r="I5" s="209"/>
      <c r="J5" s="208"/>
    </row>
    <row r="6" spans="1:10" s="10" customFormat="1" ht="51" customHeight="1">
      <c r="A6" s="212"/>
      <c r="B6" s="20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5"/>
      <c r="I6" s="205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489.7</v>
      </c>
      <c r="D8" s="60">
        <v>3476.9</v>
      </c>
      <c r="E8" s="184"/>
      <c r="F8" s="13">
        <f>D8+E8</f>
        <v>3476.9</v>
      </c>
      <c r="G8" s="17">
        <f aca="true" t="shared" si="0" ref="G8:G31">C8/(C8+F8)*100</f>
        <v>12.345585640094791</v>
      </c>
      <c r="H8" s="15">
        <v>0.792</v>
      </c>
      <c r="I8" s="14">
        <v>1.2</v>
      </c>
      <c r="J8" s="38">
        <f aca="true" t="shared" si="1" ref="J8:J31">H8*I8</f>
        <v>0.9504</v>
      </c>
    </row>
    <row r="9" spans="1:10" ht="11.25">
      <c r="A9" s="11">
        <v>2</v>
      </c>
      <c r="B9" s="16" t="s">
        <v>172</v>
      </c>
      <c r="C9" s="48">
        <v>1002.5</v>
      </c>
      <c r="D9" s="60">
        <v>184.1</v>
      </c>
      <c r="E9" s="33">
        <v>103</v>
      </c>
      <c r="F9" s="13">
        <f aca="true" t="shared" si="2" ref="F9:F31">D9+E9</f>
        <v>287.1</v>
      </c>
      <c r="G9" s="17">
        <f t="shared" si="0"/>
        <v>77.73728287841192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2134.2</v>
      </c>
      <c r="D10" s="60">
        <v>322.6</v>
      </c>
      <c r="E10" s="33">
        <v>159</v>
      </c>
      <c r="F10" s="13">
        <f t="shared" si="2"/>
        <v>481.6</v>
      </c>
      <c r="G10" s="17">
        <f t="shared" si="0"/>
        <v>81.58880648367612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868.2</v>
      </c>
      <c r="D11" s="60">
        <v>104.5</v>
      </c>
      <c r="E11" s="33">
        <v>29</v>
      </c>
      <c r="F11" s="13">
        <f t="shared" si="2"/>
        <v>133.5</v>
      </c>
      <c r="G11" s="17">
        <f t="shared" si="0"/>
        <v>86.67265648397724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890.6</v>
      </c>
      <c r="D12" s="60">
        <v>112.2</v>
      </c>
      <c r="E12" s="33">
        <v>23</v>
      </c>
      <c r="F12" s="13">
        <f t="shared" si="2"/>
        <v>135.2</v>
      </c>
      <c r="G12" s="17">
        <f t="shared" si="0"/>
        <v>86.82004289335154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724.4</v>
      </c>
      <c r="D13" s="60">
        <v>197</v>
      </c>
      <c r="E13" s="33">
        <v>118</v>
      </c>
      <c r="F13" s="13">
        <f t="shared" si="2"/>
        <v>315</v>
      </c>
      <c r="G13" s="17">
        <f t="shared" si="0"/>
        <v>69.69405426207427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1219</v>
      </c>
      <c r="D14" s="60">
        <v>142.6</v>
      </c>
      <c r="E14" s="33">
        <v>20</v>
      </c>
      <c r="F14" s="13">
        <f t="shared" si="2"/>
        <v>162.6</v>
      </c>
      <c r="G14" s="17">
        <f t="shared" si="0"/>
        <v>88.23103647944413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2197.5</v>
      </c>
      <c r="D15" s="60">
        <v>278.3</v>
      </c>
      <c r="E15" s="33">
        <v>26</v>
      </c>
      <c r="F15" s="13">
        <f t="shared" si="2"/>
        <v>304.3</v>
      </c>
      <c r="G15" s="17">
        <f t="shared" si="0"/>
        <v>87.8367575345751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820.9</v>
      </c>
      <c r="D16" s="60">
        <v>113.9</v>
      </c>
      <c r="E16" s="33">
        <v>14</v>
      </c>
      <c r="F16" s="13">
        <f t="shared" si="2"/>
        <v>127.9</v>
      </c>
      <c r="G16" s="17">
        <f t="shared" si="0"/>
        <v>86.51981450252951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1340.6</v>
      </c>
      <c r="D17" s="60">
        <v>470</v>
      </c>
      <c r="E17" s="33">
        <v>79</v>
      </c>
      <c r="F17" s="13">
        <f t="shared" si="2"/>
        <v>549</v>
      </c>
      <c r="G17" s="17">
        <f t="shared" si="0"/>
        <v>70.94623200677393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1915.4</v>
      </c>
      <c r="D18" s="60">
        <v>255.1</v>
      </c>
      <c r="E18" s="33">
        <v>98</v>
      </c>
      <c r="F18" s="13">
        <f t="shared" si="2"/>
        <v>353.1</v>
      </c>
      <c r="G18" s="17">
        <f t="shared" si="0"/>
        <v>84.43464844610978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1664.4</v>
      </c>
      <c r="D19" s="60">
        <v>249.8</v>
      </c>
      <c r="E19" s="33">
        <v>122</v>
      </c>
      <c r="F19" s="13">
        <f t="shared" si="2"/>
        <v>371.8</v>
      </c>
      <c r="G19" s="17">
        <f t="shared" si="0"/>
        <v>81.74049700422356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0" t="s">
        <v>78</v>
      </c>
      <c r="B32" s="211"/>
      <c r="C32" s="30">
        <f>SUM(C8:C31)</f>
        <v>15267.399999999998</v>
      </c>
      <c r="D32" s="30">
        <f>SUM(D8:D31)</f>
        <v>5907.000000000001</v>
      </c>
      <c r="E32" s="19">
        <f>SUM(E8:E31)</f>
        <v>791</v>
      </c>
      <c r="F32" s="19">
        <f>SUM(F8:F31)</f>
        <v>6698.000000000001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">
      <selection activeCell="L17" sqref="L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2" t="s">
        <v>3</v>
      </c>
      <c r="B3" s="210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4" t="s">
        <v>80</v>
      </c>
      <c r="K3" s="204" t="s">
        <v>5</v>
      </c>
      <c r="L3" s="29" t="s">
        <v>6</v>
      </c>
    </row>
    <row r="4" spans="1:12" ht="45.75" customHeight="1">
      <c r="A4" s="212"/>
      <c r="B4" s="210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5"/>
      <c r="K4" s="205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55</v>
      </c>
      <c r="D6" s="48"/>
      <c r="E6" s="84">
        <f aca="true" t="shared" si="0" ref="E6:E29">C6-D6</f>
        <v>55</v>
      </c>
      <c r="F6" s="33">
        <v>8007.8</v>
      </c>
      <c r="G6" s="33">
        <v>2595.8</v>
      </c>
      <c r="H6" s="196">
        <f>F6-G6</f>
        <v>5412</v>
      </c>
      <c r="I6" s="177">
        <f aca="true" t="shared" si="1" ref="I6:I29">E6/H6*100</f>
        <v>1.0162601626016259</v>
      </c>
      <c r="J6" s="178">
        <v>0</v>
      </c>
      <c r="K6" s="179">
        <v>0.5</v>
      </c>
      <c r="L6" s="179">
        <v>0</v>
      </c>
    </row>
    <row r="7" spans="1:12" ht="11.25">
      <c r="A7" s="100">
        <v>2</v>
      </c>
      <c r="B7" s="16" t="s">
        <v>172</v>
      </c>
      <c r="C7" s="48">
        <v>1</v>
      </c>
      <c r="D7" s="48"/>
      <c r="E7" s="84">
        <f t="shared" si="0"/>
        <v>1</v>
      </c>
      <c r="F7" s="33">
        <v>1843.2</v>
      </c>
      <c r="G7" s="33">
        <v>487.2</v>
      </c>
      <c r="H7" s="196">
        <f aca="true" t="shared" si="2" ref="H7:H17">F7-G7</f>
        <v>1356</v>
      </c>
      <c r="I7" s="177">
        <f t="shared" si="1"/>
        <v>0.07374631268436578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3161.3</v>
      </c>
      <c r="G8" s="33">
        <v>654.2</v>
      </c>
      <c r="H8" s="196">
        <f t="shared" si="2"/>
        <v>2507.1000000000004</v>
      </c>
      <c r="I8" s="177">
        <f t="shared" si="1"/>
        <v>0.3988672171034262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5</v>
      </c>
      <c r="D9" s="48"/>
      <c r="E9" s="84">
        <f t="shared" si="0"/>
        <v>5</v>
      </c>
      <c r="F9" s="33">
        <v>1347.7</v>
      </c>
      <c r="G9" s="33">
        <v>249.8</v>
      </c>
      <c r="H9" s="196">
        <f t="shared" si="2"/>
        <v>1097.9</v>
      </c>
      <c r="I9" s="177">
        <f t="shared" si="1"/>
        <v>0.45541488295837507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5</v>
      </c>
      <c r="D10" s="48"/>
      <c r="E10" s="84">
        <f t="shared" si="0"/>
        <v>5</v>
      </c>
      <c r="F10" s="33">
        <v>1330.2</v>
      </c>
      <c r="G10" s="33">
        <v>307.4</v>
      </c>
      <c r="H10" s="196">
        <f t="shared" si="2"/>
        <v>1022.8000000000001</v>
      </c>
      <c r="I10" s="177">
        <f t="shared" si="1"/>
        <v>0.48885412592882277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6</v>
      </c>
      <c r="D11" s="48"/>
      <c r="E11" s="84">
        <f t="shared" si="0"/>
        <v>6</v>
      </c>
      <c r="F11" s="33">
        <v>1444.8</v>
      </c>
      <c r="G11" s="33">
        <v>420.4</v>
      </c>
      <c r="H11" s="196">
        <f t="shared" si="2"/>
        <v>1024.4</v>
      </c>
      <c r="I11" s="177">
        <f t="shared" si="1"/>
        <v>0.5857087075361187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1760.6</v>
      </c>
      <c r="G12" s="33">
        <v>342.2</v>
      </c>
      <c r="H12" s="196">
        <f t="shared" si="2"/>
        <v>1418.3999999999999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/>
      <c r="D13" s="48"/>
      <c r="E13" s="84">
        <f t="shared" si="0"/>
        <v>0</v>
      </c>
      <c r="F13" s="33">
        <v>4117.7</v>
      </c>
      <c r="G13" s="33">
        <v>1506.2</v>
      </c>
      <c r="H13" s="196">
        <f t="shared" si="2"/>
        <v>2611.5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1417.5</v>
      </c>
      <c r="D14" s="48">
        <v>1417.5</v>
      </c>
      <c r="E14" s="84">
        <f t="shared" si="0"/>
        <v>0</v>
      </c>
      <c r="F14" s="33">
        <v>2949.4</v>
      </c>
      <c r="G14" s="33">
        <v>2000.4</v>
      </c>
      <c r="H14" s="196">
        <f t="shared" si="2"/>
        <v>949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1432.5</v>
      </c>
      <c r="D15" s="48">
        <v>1417.5</v>
      </c>
      <c r="E15" s="84">
        <f t="shared" si="0"/>
        <v>15</v>
      </c>
      <c r="F15" s="33">
        <v>4055.6</v>
      </c>
      <c r="G15" s="33">
        <v>2218.9</v>
      </c>
      <c r="H15" s="196">
        <f t="shared" si="2"/>
        <v>1836.6999999999998</v>
      </c>
      <c r="I15" s="177">
        <f t="shared" si="1"/>
        <v>0.8166820928839768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5865.7</v>
      </c>
      <c r="D16" s="48">
        <v>5560</v>
      </c>
      <c r="E16" s="84">
        <f t="shared" si="0"/>
        <v>305.6999999999998</v>
      </c>
      <c r="F16" s="33">
        <v>10337</v>
      </c>
      <c r="G16" s="33">
        <v>6713.2</v>
      </c>
      <c r="H16" s="196">
        <f t="shared" si="2"/>
        <v>3623.8</v>
      </c>
      <c r="I16" s="177">
        <f t="shared" si="1"/>
        <v>8.435896020751692</v>
      </c>
      <c r="J16" s="178">
        <v>0.344</v>
      </c>
      <c r="K16" s="179">
        <v>0.5</v>
      </c>
      <c r="L16" s="179">
        <v>0.172</v>
      </c>
    </row>
    <row r="17" spans="1:12" ht="11.25">
      <c r="A17" s="100">
        <v>12</v>
      </c>
      <c r="B17" s="16" t="s">
        <v>183</v>
      </c>
      <c r="C17" s="48">
        <v>43</v>
      </c>
      <c r="D17" s="48"/>
      <c r="E17" s="84">
        <f t="shared" si="0"/>
        <v>43</v>
      </c>
      <c r="F17" s="33">
        <v>2743.6</v>
      </c>
      <c r="G17" s="33">
        <v>574.1</v>
      </c>
      <c r="H17" s="196">
        <f t="shared" si="2"/>
        <v>2169.5</v>
      </c>
      <c r="I17" s="177">
        <f t="shared" si="1"/>
        <v>1.982023507720673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10" t="s">
        <v>65</v>
      </c>
      <c r="B30" s="211"/>
      <c r="C30" s="30">
        <f aca="true" t="shared" si="5" ref="C30:H30">SUM(C6:C29)</f>
        <v>8840.7</v>
      </c>
      <c r="D30" s="30">
        <f t="shared" si="5"/>
        <v>8395</v>
      </c>
      <c r="E30" s="141">
        <f t="shared" si="5"/>
        <v>445.6999999999998</v>
      </c>
      <c r="F30" s="141">
        <f t="shared" si="5"/>
        <v>43098.9</v>
      </c>
      <c r="G30" s="141">
        <f>SUM(G6:G29)</f>
        <v>18069.799999999996</v>
      </c>
      <c r="H30" s="85">
        <f t="shared" si="5"/>
        <v>25029.1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" sqref="N6:N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4" ht="11.25">
      <c r="A2" s="113"/>
      <c r="B2" s="114"/>
      <c r="C2" s="114"/>
      <c r="D2" s="114"/>
    </row>
    <row r="3" spans="1:14" ht="173.25" customHeight="1">
      <c r="A3" s="212" t="s">
        <v>3</v>
      </c>
      <c r="B3" s="204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4" t="s">
        <v>4</v>
      </c>
      <c r="M3" s="204" t="s">
        <v>5</v>
      </c>
      <c r="N3" s="29" t="s">
        <v>6</v>
      </c>
    </row>
    <row r="4" spans="1:14" ht="53.25" customHeight="1">
      <c r="A4" s="213"/>
      <c r="B4" s="205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5"/>
      <c r="M4" s="205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974.5</v>
      </c>
      <c r="D6" s="18">
        <v>89.2</v>
      </c>
      <c r="E6" s="154">
        <v>885.3</v>
      </c>
      <c r="F6" s="163">
        <v>0</v>
      </c>
      <c r="G6" s="164">
        <v>0</v>
      </c>
      <c r="H6" s="33">
        <v>8007.8</v>
      </c>
      <c r="I6" s="33">
        <v>2595.8</v>
      </c>
      <c r="J6" s="196">
        <f>H6-I6</f>
        <v>5412</v>
      </c>
      <c r="K6" s="166">
        <f aca="true" t="shared" si="0" ref="K6:K29">(E6+F6+G6)/J6*100</f>
        <v>16.35809312638581</v>
      </c>
      <c r="L6" s="167">
        <v>1.073</v>
      </c>
      <c r="M6" s="125">
        <v>1.5</v>
      </c>
      <c r="N6" s="125">
        <f aca="true" t="shared" si="1" ref="N6:N29">L6*M6</f>
        <v>1.6095</v>
      </c>
    </row>
    <row r="7" spans="1:14" ht="11.25">
      <c r="A7" s="100">
        <v>2</v>
      </c>
      <c r="B7" s="16" t="s">
        <v>172</v>
      </c>
      <c r="C7" s="84">
        <v>750</v>
      </c>
      <c r="D7" s="18">
        <v>35.7</v>
      </c>
      <c r="E7" s="84">
        <v>714.3</v>
      </c>
      <c r="F7" s="163">
        <v>0</v>
      </c>
      <c r="G7" s="164">
        <v>0</v>
      </c>
      <c r="H7" s="33">
        <v>1843.2</v>
      </c>
      <c r="I7" s="33">
        <v>487.2</v>
      </c>
      <c r="J7" s="196">
        <f aca="true" t="shared" si="2" ref="J7:J17">H7-I7</f>
        <v>1356</v>
      </c>
      <c r="K7" s="166">
        <f t="shared" si="0"/>
        <v>52.676991150442475</v>
      </c>
      <c r="L7" s="167">
        <v>0.346</v>
      </c>
      <c r="M7" s="125">
        <v>1.5</v>
      </c>
      <c r="N7" s="125">
        <f t="shared" si="1"/>
        <v>0.5189999999999999</v>
      </c>
    </row>
    <row r="8" spans="1:14" ht="11.25">
      <c r="A8" s="100">
        <v>3</v>
      </c>
      <c r="B8" s="16" t="s">
        <v>174</v>
      </c>
      <c r="C8" s="140">
        <v>1547.2</v>
      </c>
      <c r="D8" s="18">
        <v>89.2</v>
      </c>
      <c r="E8" s="140">
        <v>1458</v>
      </c>
      <c r="F8" s="163">
        <v>0</v>
      </c>
      <c r="G8" s="164">
        <v>0</v>
      </c>
      <c r="H8" s="33">
        <v>3161.3</v>
      </c>
      <c r="I8" s="33">
        <v>654.2</v>
      </c>
      <c r="J8" s="196">
        <f t="shared" si="2"/>
        <v>2507.1000000000004</v>
      </c>
      <c r="K8" s="166">
        <f t="shared" si="0"/>
        <v>58.15484025367954</v>
      </c>
      <c r="L8" s="167">
        <v>0.237</v>
      </c>
      <c r="M8" s="125">
        <v>1.5</v>
      </c>
      <c r="N8" s="125">
        <f t="shared" si="1"/>
        <v>0.3555</v>
      </c>
    </row>
    <row r="9" spans="1:14" ht="11.25">
      <c r="A9" s="100">
        <v>4</v>
      </c>
      <c r="B9" s="16" t="s">
        <v>175</v>
      </c>
      <c r="C9" s="84">
        <v>690</v>
      </c>
      <c r="D9" s="18">
        <v>35.7</v>
      </c>
      <c r="E9" s="84">
        <v>654.3</v>
      </c>
      <c r="F9" s="163">
        <v>0</v>
      </c>
      <c r="G9" s="164">
        <v>0</v>
      </c>
      <c r="H9" s="33">
        <v>1347.7</v>
      </c>
      <c r="I9" s="33">
        <v>249.8</v>
      </c>
      <c r="J9" s="196">
        <f t="shared" si="2"/>
        <v>1097.9</v>
      </c>
      <c r="K9" s="166">
        <f t="shared" si="0"/>
        <v>59.59559158393295</v>
      </c>
      <c r="L9" s="167">
        <v>0.208</v>
      </c>
      <c r="M9" s="125">
        <v>1.5</v>
      </c>
      <c r="N9" s="125">
        <f t="shared" si="1"/>
        <v>0.312</v>
      </c>
    </row>
    <row r="10" spans="1:14" ht="11.25">
      <c r="A10" s="100">
        <v>5</v>
      </c>
      <c r="B10" s="16" t="s">
        <v>176</v>
      </c>
      <c r="C10" s="84">
        <v>696.1</v>
      </c>
      <c r="D10" s="18">
        <v>35.7</v>
      </c>
      <c r="E10" s="84">
        <v>660.4</v>
      </c>
      <c r="F10" s="163">
        <v>0</v>
      </c>
      <c r="G10" s="164">
        <v>0</v>
      </c>
      <c r="H10" s="33">
        <v>1330.2</v>
      </c>
      <c r="I10" s="33">
        <v>307.4</v>
      </c>
      <c r="J10" s="196">
        <f t="shared" si="2"/>
        <v>1022.8000000000001</v>
      </c>
      <c r="K10" s="166">
        <f t="shared" si="0"/>
        <v>64.56785295267892</v>
      </c>
      <c r="L10" s="167">
        <v>0.109</v>
      </c>
      <c r="M10" s="125">
        <v>1.5</v>
      </c>
      <c r="N10" s="125">
        <f t="shared" si="1"/>
        <v>0.1635</v>
      </c>
    </row>
    <row r="11" spans="1:14" ht="11.25">
      <c r="A11" s="100">
        <v>6</v>
      </c>
      <c r="B11" s="16" t="s">
        <v>177</v>
      </c>
      <c r="C11" s="84">
        <v>691.8</v>
      </c>
      <c r="D11" s="18">
        <v>35.7</v>
      </c>
      <c r="E11" s="84">
        <v>656.1</v>
      </c>
      <c r="F11" s="163">
        <v>0</v>
      </c>
      <c r="G11" s="164">
        <v>0</v>
      </c>
      <c r="H11" s="33">
        <v>1444.8</v>
      </c>
      <c r="I11" s="33">
        <v>420.4</v>
      </c>
      <c r="J11" s="196">
        <f t="shared" si="2"/>
        <v>1024.4</v>
      </c>
      <c r="K11" s="166">
        <f t="shared" si="0"/>
        <v>64.04724716907457</v>
      </c>
      <c r="L11" s="167">
        <v>0.119</v>
      </c>
      <c r="M11" s="125">
        <v>1.5</v>
      </c>
      <c r="N11" s="125">
        <f t="shared" si="1"/>
        <v>0.1785</v>
      </c>
    </row>
    <row r="12" spans="1:14" ht="11.25">
      <c r="A12" s="100">
        <v>7</v>
      </c>
      <c r="B12" s="16" t="s">
        <v>178</v>
      </c>
      <c r="C12" s="84">
        <v>809.7</v>
      </c>
      <c r="D12" s="18">
        <v>35.7</v>
      </c>
      <c r="E12" s="84">
        <v>774</v>
      </c>
      <c r="F12" s="163">
        <v>0</v>
      </c>
      <c r="G12" s="164">
        <v>0</v>
      </c>
      <c r="H12" s="33">
        <v>1760.6</v>
      </c>
      <c r="I12" s="33">
        <v>342.2</v>
      </c>
      <c r="J12" s="196">
        <f t="shared" si="2"/>
        <v>1418.3999999999999</v>
      </c>
      <c r="K12" s="166">
        <f t="shared" si="0"/>
        <v>54.568527918781726</v>
      </c>
      <c r="L12" s="167">
        <v>0.309</v>
      </c>
      <c r="M12" s="125">
        <v>1.5</v>
      </c>
      <c r="N12" s="125">
        <f t="shared" si="1"/>
        <v>0.4635</v>
      </c>
    </row>
    <row r="13" spans="1:14" ht="11.25">
      <c r="A13" s="100">
        <v>8</v>
      </c>
      <c r="B13" s="16" t="s">
        <v>180</v>
      </c>
      <c r="C13" s="84">
        <v>1479.4</v>
      </c>
      <c r="D13" s="18">
        <v>89.2</v>
      </c>
      <c r="E13" s="84">
        <v>1390.2</v>
      </c>
      <c r="F13" s="163">
        <v>0</v>
      </c>
      <c r="G13" s="164">
        <v>0</v>
      </c>
      <c r="H13" s="33">
        <v>4117.7</v>
      </c>
      <c r="I13" s="33">
        <v>1506.2</v>
      </c>
      <c r="J13" s="196">
        <f t="shared" si="2"/>
        <v>2611.5</v>
      </c>
      <c r="K13" s="166">
        <f t="shared" si="0"/>
        <v>53.23377369327973</v>
      </c>
      <c r="L13" s="167">
        <v>0.335</v>
      </c>
      <c r="M13" s="125">
        <v>1.5</v>
      </c>
      <c r="N13" s="125">
        <f t="shared" si="1"/>
        <v>0.5025000000000001</v>
      </c>
    </row>
    <row r="14" spans="1:14" ht="11.25">
      <c r="A14" s="100">
        <v>9</v>
      </c>
      <c r="B14" s="16" t="s">
        <v>179</v>
      </c>
      <c r="C14" s="84">
        <v>651.3</v>
      </c>
      <c r="D14" s="18">
        <v>35.7</v>
      </c>
      <c r="E14" s="84">
        <v>615.6</v>
      </c>
      <c r="F14" s="163">
        <v>0</v>
      </c>
      <c r="G14" s="164">
        <v>0</v>
      </c>
      <c r="H14" s="33">
        <v>2949.4</v>
      </c>
      <c r="I14" s="33">
        <v>2000.4</v>
      </c>
      <c r="J14" s="196">
        <f t="shared" si="2"/>
        <v>949</v>
      </c>
      <c r="K14" s="166">
        <f t="shared" si="0"/>
        <v>64.86828240252898</v>
      </c>
      <c r="L14" s="167">
        <v>0.103</v>
      </c>
      <c r="M14" s="125">
        <v>1.5</v>
      </c>
      <c r="N14" s="125">
        <f t="shared" si="1"/>
        <v>0.1545</v>
      </c>
    </row>
    <row r="15" spans="1:14" ht="11.25">
      <c r="A15" s="100">
        <v>10</v>
      </c>
      <c r="B15" s="16" t="s">
        <v>181</v>
      </c>
      <c r="C15" s="84">
        <v>1210.2</v>
      </c>
      <c r="D15" s="18">
        <v>89.2</v>
      </c>
      <c r="E15" s="84">
        <v>1121</v>
      </c>
      <c r="F15" s="163">
        <v>0</v>
      </c>
      <c r="G15" s="164">
        <v>0</v>
      </c>
      <c r="H15" s="33">
        <v>4055.6</v>
      </c>
      <c r="I15" s="33">
        <v>2218.9</v>
      </c>
      <c r="J15" s="196">
        <f t="shared" si="2"/>
        <v>1836.6999999999998</v>
      </c>
      <c r="K15" s="166">
        <f t="shared" si="0"/>
        <v>61.033375074862526</v>
      </c>
      <c r="L15" s="167">
        <v>0.179</v>
      </c>
      <c r="M15" s="125">
        <v>1.5</v>
      </c>
      <c r="N15" s="125">
        <f t="shared" si="1"/>
        <v>0.26849999999999996</v>
      </c>
    </row>
    <row r="16" spans="1:14" ht="11.25">
      <c r="A16" s="100">
        <v>11</v>
      </c>
      <c r="B16" s="16" t="s">
        <v>182</v>
      </c>
      <c r="C16" s="84">
        <v>1396</v>
      </c>
      <c r="D16" s="18">
        <v>89.2</v>
      </c>
      <c r="E16" s="84">
        <v>1306.8</v>
      </c>
      <c r="F16" s="163">
        <v>0</v>
      </c>
      <c r="G16" s="164">
        <v>0</v>
      </c>
      <c r="H16" s="33">
        <v>10337</v>
      </c>
      <c r="I16" s="33">
        <v>6713.2</v>
      </c>
      <c r="J16" s="196">
        <f t="shared" si="2"/>
        <v>3623.8</v>
      </c>
      <c r="K16" s="166">
        <f t="shared" si="0"/>
        <v>36.06159280313483</v>
      </c>
      <c r="L16" s="167">
        <v>0.679</v>
      </c>
      <c r="M16" s="125">
        <v>1.5</v>
      </c>
      <c r="N16" s="125">
        <f t="shared" si="1"/>
        <v>1.0185</v>
      </c>
    </row>
    <row r="17" spans="1:14" ht="11.25">
      <c r="A17" s="100">
        <v>12</v>
      </c>
      <c r="B17" s="16" t="s">
        <v>183</v>
      </c>
      <c r="C17" s="140">
        <v>1302.1</v>
      </c>
      <c r="D17" s="18">
        <v>89.2</v>
      </c>
      <c r="E17" s="140">
        <v>1212.9</v>
      </c>
      <c r="F17" s="163">
        <v>0</v>
      </c>
      <c r="G17" s="164">
        <v>0</v>
      </c>
      <c r="H17" s="33">
        <v>2743.6</v>
      </c>
      <c r="I17" s="33">
        <v>574.1</v>
      </c>
      <c r="J17" s="196">
        <f t="shared" si="2"/>
        <v>2169.5</v>
      </c>
      <c r="K17" s="166">
        <f t="shared" si="0"/>
        <v>55.90689098870708</v>
      </c>
      <c r="L17" s="167">
        <v>0.282</v>
      </c>
      <c r="M17" s="125">
        <v>1.5</v>
      </c>
      <c r="N17" s="125">
        <f t="shared" si="1"/>
        <v>0.42299999999999993</v>
      </c>
    </row>
    <row r="18" spans="1:14" ht="11.25">
      <c r="A18" s="100">
        <v>13</v>
      </c>
      <c r="B18" s="48"/>
      <c r="C18" s="84"/>
      <c r="D18" s="18">
        <f aca="true" t="shared" si="3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3"/>
        <v>0</v>
      </c>
      <c r="E19" s="54"/>
      <c r="F19" s="170"/>
      <c r="G19" s="61"/>
      <c r="H19" s="33"/>
      <c r="I19" s="33"/>
      <c r="J19" s="165">
        <f aca="true" t="shared" si="4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3"/>
        <v>0</v>
      </c>
      <c r="E20" s="169"/>
      <c r="F20" s="171"/>
      <c r="G20" s="172"/>
      <c r="H20" s="33"/>
      <c r="I20" s="33"/>
      <c r="J20" s="165">
        <f t="shared" si="4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3"/>
        <v>0</v>
      </c>
      <c r="E21" s="61"/>
      <c r="F21" s="170"/>
      <c r="G21" s="172"/>
      <c r="H21" s="33"/>
      <c r="I21" s="33"/>
      <c r="J21" s="165">
        <f t="shared" si="4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3"/>
        <v>0</v>
      </c>
      <c r="E22" s="61"/>
      <c r="F22" s="170"/>
      <c r="G22" s="121"/>
      <c r="H22" s="33"/>
      <c r="I22" s="33"/>
      <c r="J22" s="165">
        <f t="shared" si="4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3"/>
        <v>0</v>
      </c>
      <c r="E23" s="54"/>
      <c r="F23" s="163"/>
      <c r="G23" s="164"/>
      <c r="H23" s="33"/>
      <c r="I23" s="33"/>
      <c r="J23" s="165">
        <f t="shared" si="4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3"/>
        <v>0</v>
      </c>
      <c r="E24" s="61"/>
      <c r="F24" s="170"/>
      <c r="G24" s="164"/>
      <c r="H24" s="33"/>
      <c r="I24" s="33"/>
      <c r="J24" s="165">
        <f t="shared" si="4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3"/>
        <v>0</v>
      </c>
      <c r="E25" s="54"/>
      <c r="F25" s="170"/>
      <c r="G25" s="164"/>
      <c r="H25" s="33"/>
      <c r="I25" s="33"/>
      <c r="J25" s="165">
        <f t="shared" si="4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3"/>
        <v>0</v>
      </c>
      <c r="E26" s="61"/>
      <c r="F26" s="170"/>
      <c r="G26" s="164"/>
      <c r="H26" s="33"/>
      <c r="I26" s="33"/>
      <c r="J26" s="165">
        <f t="shared" si="4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3"/>
        <v>0</v>
      </c>
      <c r="E27" s="61"/>
      <c r="F27" s="163"/>
      <c r="G27" s="164"/>
      <c r="H27" s="33"/>
      <c r="I27" s="33"/>
      <c r="J27" s="165">
        <f t="shared" si="4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3"/>
        <v>0</v>
      </c>
      <c r="E28" s="169"/>
      <c r="F28" s="163"/>
      <c r="G28" s="172"/>
      <c r="H28" s="33"/>
      <c r="I28" s="33"/>
      <c r="J28" s="165">
        <f t="shared" si="4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3"/>
        <v>0</v>
      </c>
      <c r="E29" s="168"/>
      <c r="F29" s="163"/>
      <c r="G29" s="172"/>
      <c r="H29" s="33"/>
      <c r="I29" s="33"/>
      <c r="J29" s="165">
        <f t="shared" si="4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0" t="s">
        <v>78</v>
      </c>
      <c r="B30" s="211"/>
      <c r="C30" s="30">
        <f>SUM(C6:C29)</f>
        <v>12198.300000000001</v>
      </c>
      <c r="D30" s="30">
        <f aca="true" t="shared" si="5" ref="D30:J30">SUM(D6:D29)</f>
        <v>749.4000000000001</v>
      </c>
      <c r="E30" s="173">
        <v>11448.9</v>
      </c>
      <c r="F30" s="173">
        <f t="shared" si="5"/>
        <v>0</v>
      </c>
      <c r="G30" s="174">
        <f t="shared" si="5"/>
        <v>0</v>
      </c>
      <c r="H30" s="174">
        <f t="shared" si="5"/>
        <v>43098.9</v>
      </c>
      <c r="I30" s="174">
        <f t="shared" si="5"/>
        <v>18069.799999999996</v>
      </c>
      <c r="J30" s="174">
        <f t="shared" si="5"/>
        <v>25029.1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" ht="11.25">
      <c r="A2" s="113"/>
      <c r="B2" s="114"/>
    </row>
    <row r="3" spans="1:10" ht="143.25" customHeight="1">
      <c r="A3" s="212" t="s">
        <v>3</v>
      </c>
      <c r="B3" s="210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4" t="s">
        <v>80</v>
      </c>
      <c r="I3" s="204" t="s">
        <v>19</v>
      </c>
      <c r="J3" s="29" t="s">
        <v>6</v>
      </c>
    </row>
    <row r="4" spans="1:10" ht="49.5" customHeight="1">
      <c r="A4" s="212"/>
      <c r="B4" s="210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5"/>
      <c r="I4" s="205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8007.8</v>
      </c>
      <c r="E6" s="33">
        <v>2595.8</v>
      </c>
      <c r="F6" s="196">
        <f>D6-E6</f>
        <v>5412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1843.2</v>
      </c>
      <c r="E7" s="33">
        <v>487.2</v>
      </c>
      <c r="F7" s="196">
        <f aca="true" t="shared" si="2" ref="F7:F17">D7-E7</f>
        <v>1356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3161.3</v>
      </c>
      <c r="E8" s="33">
        <v>654.2</v>
      </c>
      <c r="F8" s="196">
        <f t="shared" si="2"/>
        <v>2507.1000000000004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1347.7</v>
      </c>
      <c r="E9" s="33">
        <v>249.8</v>
      </c>
      <c r="F9" s="196">
        <f t="shared" si="2"/>
        <v>1097.9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1330.2</v>
      </c>
      <c r="E10" s="33">
        <v>307.4</v>
      </c>
      <c r="F10" s="196">
        <f t="shared" si="2"/>
        <v>1022.8000000000001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1444.8</v>
      </c>
      <c r="E11" s="33">
        <v>420.4</v>
      </c>
      <c r="F11" s="196">
        <f t="shared" si="2"/>
        <v>1024.4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1760.6</v>
      </c>
      <c r="E12" s="33">
        <v>342.2</v>
      </c>
      <c r="F12" s="196">
        <f t="shared" si="2"/>
        <v>1418.3999999999999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4117.7</v>
      </c>
      <c r="E13" s="33">
        <v>1506.2</v>
      </c>
      <c r="F13" s="196">
        <f t="shared" si="2"/>
        <v>2611.5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2949.4</v>
      </c>
      <c r="E14" s="33">
        <v>2000.4</v>
      </c>
      <c r="F14" s="196">
        <f t="shared" si="2"/>
        <v>949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4055.6</v>
      </c>
      <c r="E15" s="33">
        <v>2218.9</v>
      </c>
      <c r="F15" s="196">
        <f t="shared" si="2"/>
        <v>1836.6999999999998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10337</v>
      </c>
      <c r="E16" s="33">
        <v>6713.2</v>
      </c>
      <c r="F16" s="196">
        <f t="shared" si="2"/>
        <v>3623.8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2743.6</v>
      </c>
      <c r="E17" s="33">
        <v>574.1</v>
      </c>
      <c r="F17" s="196">
        <f t="shared" si="2"/>
        <v>2169.5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0" t="s">
        <v>78</v>
      </c>
      <c r="B30" s="211"/>
      <c r="C30" s="85">
        <f>SUM(C6:C29)</f>
        <v>0</v>
      </c>
      <c r="D30" s="85">
        <f>SUM(D6:D29)</f>
        <v>43098.9</v>
      </c>
      <c r="E30" s="85">
        <f>SUM(E6:E29)</f>
        <v>18069.799999999996</v>
      </c>
      <c r="F30" s="141">
        <f>SUM(F6:F29)</f>
        <v>25029.1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6" t="s">
        <v>79</v>
      </c>
      <c r="B1" s="206"/>
      <c r="C1" s="206"/>
      <c r="D1" s="206"/>
      <c r="E1" s="206"/>
      <c r="F1" s="206"/>
      <c r="G1" s="206"/>
      <c r="H1" s="206"/>
      <c r="I1" s="143"/>
      <c r="J1" s="143"/>
      <c r="K1" s="143"/>
    </row>
    <row r="2" spans="1:2" ht="11.25">
      <c r="A2" s="113"/>
      <c r="B2" s="114"/>
    </row>
    <row r="3" spans="1:8" ht="72" customHeight="1">
      <c r="A3" s="212" t="s">
        <v>3</v>
      </c>
      <c r="B3" s="210" t="s">
        <v>102</v>
      </c>
      <c r="C3" s="98" t="s">
        <v>115</v>
      </c>
      <c r="D3" s="82" t="s">
        <v>144</v>
      </c>
      <c r="E3" s="98" t="s">
        <v>24</v>
      </c>
      <c r="F3" s="204" t="s">
        <v>80</v>
      </c>
      <c r="G3" s="204" t="s">
        <v>5</v>
      </c>
      <c r="H3" s="29" t="s">
        <v>6</v>
      </c>
    </row>
    <row r="4" spans="1:8" ht="38.25" customHeight="1">
      <c r="A4" s="213"/>
      <c r="B4" s="210"/>
      <c r="C4" s="134" t="s">
        <v>81</v>
      </c>
      <c r="D4" s="134" t="s">
        <v>76</v>
      </c>
      <c r="E4" s="144" t="s">
        <v>77</v>
      </c>
      <c r="F4" s="205"/>
      <c r="G4" s="205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974.5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750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1547.2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690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696.1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691.8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809.7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1479.4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651.3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1210.2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1396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1302.1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152">
        <f>SUM(C6:C29)</f>
        <v>0</v>
      </c>
      <c r="D30" s="141">
        <f>SUM(D6:D29)</f>
        <v>12198.300000000001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6" t="s">
        <v>72</v>
      </c>
      <c r="B1" s="206"/>
      <c r="C1" s="206"/>
      <c r="D1" s="206"/>
      <c r="E1" s="206"/>
      <c r="F1" s="206"/>
      <c r="G1" s="206"/>
      <c r="H1" s="206"/>
      <c r="I1" s="133"/>
      <c r="J1" s="133"/>
      <c r="K1" s="133"/>
    </row>
    <row r="2" spans="1:2" ht="11.25">
      <c r="A2" s="113"/>
      <c r="B2" s="114"/>
    </row>
    <row r="3" spans="1:8" ht="78.75" customHeight="1">
      <c r="A3" s="212" t="s">
        <v>73</v>
      </c>
      <c r="B3" s="210" t="s">
        <v>102</v>
      </c>
      <c r="C3" s="98" t="s">
        <v>116</v>
      </c>
      <c r="D3" s="98" t="s">
        <v>117</v>
      </c>
      <c r="E3" s="98" t="s">
        <v>24</v>
      </c>
      <c r="F3" s="204" t="s">
        <v>74</v>
      </c>
      <c r="G3" s="204" t="s">
        <v>5</v>
      </c>
      <c r="H3" s="29" t="s">
        <v>6</v>
      </c>
    </row>
    <row r="4" spans="1:8" ht="45" customHeight="1">
      <c r="A4" s="213"/>
      <c r="B4" s="210"/>
      <c r="C4" s="134" t="s">
        <v>75</v>
      </c>
      <c r="D4" s="134" t="s">
        <v>76</v>
      </c>
      <c r="E4" s="135" t="s">
        <v>77</v>
      </c>
      <c r="F4" s="205"/>
      <c r="G4" s="205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247.6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538.4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206.5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158.5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272.2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579.8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131.1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353.7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640.2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285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85">
        <f>SUM(C6:C29)</f>
        <v>0</v>
      </c>
      <c r="D30" s="141">
        <f>SUM(D6:D29)</f>
        <v>4376.4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0" sqref="K30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2" t="s">
        <v>3</v>
      </c>
      <c r="B3" s="210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4" t="s">
        <v>67</v>
      </c>
      <c r="L3" s="204" t="s">
        <v>5</v>
      </c>
      <c r="M3" s="29" t="s">
        <v>6</v>
      </c>
    </row>
    <row r="4" spans="1:13" ht="43.5" customHeight="1">
      <c r="A4" s="212"/>
      <c r="B4" s="210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5"/>
      <c r="L4" s="205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6562.4</v>
      </c>
      <c r="G6" s="33">
        <v>114.7</v>
      </c>
      <c r="H6" s="53">
        <v>2481</v>
      </c>
      <c r="I6" s="122">
        <f aca="true" t="shared" si="1" ref="I6:I29">F6-G6-H6</f>
        <v>3966.7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1673.8</v>
      </c>
      <c r="G7" s="33">
        <v>46</v>
      </c>
      <c r="H7" s="53">
        <v>441.1</v>
      </c>
      <c r="I7" s="122">
        <f t="shared" si="1"/>
        <v>1186.6999999999998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3111</v>
      </c>
      <c r="G8" s="33">
        <v>114.8</v>
      </c>
      <c r="H8" s="53">
        <v>539.4</v>
      </c>
      <c r="I8" s="122">
        <f t="shared" si="1"/>
        <v>2456.7999999999997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1222.5</v>
      </c>
      <c r="G9" s="33">
        <v>46</v>
      </c>
      <c r="H9" s="53">
        <v>203.8</v>
      </c>
      <c r="I9" s="122">
        <f t="shared" si="1"/>
        <v>972.7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1310.2</v>
      </c>
      <c r="G10" s="33">
        <v>46</v>
      </c>
      <c r="H10" s="53">
        <v>261.5</v>
      </c>
      <c r="I10" s="122">
        <f t="shared" si="1"/>
        <v>1002.7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1341.9</v>
      </c>
      <c r="G11" s="33">
        <v>46.1</v>
      </c>
      <c r="H11" s="53">
        <v>374.5</v>
      </c>
      <c r="I11" s="122">
        <f t="shared" si="1"/>
        <v>921.3000000000002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1703.8</v>
      </c>
      <c r="G12" s="33">
        <v>46</v>
      </c>
      <c r="H12" s="53">
        <v>296.2</v>
      </c>
      <c r="I12" s="122">
        <f t="shared" si="1"/>
        <v>1361.6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3982</v>
      </c>
      <c r="G13" s="33">
        <v>114.8</v>
      </c>
      <c r="H13" s="53">
        <v>1391.3</v>
      </c>
      <c r="I13" s="122">
        <f t="shared" si="1"/>
        <v>2475.8999999999996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2935.2</v>
      </c>
      <c r="G14" s="33">
        <v>1463.6</v>
      </c>
      <c r="H14" s="53">
        <v>536.9</v>
      </c>
      <c r="I14" s="122">
        <f t="shared" si="1"/>
        <v>934.6999999999999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4029.5</v>
      </c>
      <c r="G15" s="33">
        <v>1532.4</v>
      </c>
      <c r="H15" s="53">
        <v>686.6</v>
      </c>
      <c r="I15" s="122">
        <f t="shared" si="1"/>
        <v>1810.5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8883.8</v>
      </c>
      <c r="G16" s="33">
        <v>114.8</v>
      </c>
      <c r="H16" s="53">
        <v>6598.5</v>
      </c>
      <c r="I16" s="122">
        <f t="shared" si="1"/>
        <v>2170.5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2488.4</v>
      </c>
      <c r="G17" s="33">
        <v>114.8</v>
      </c>
      <c r="H17" s="53">
        <v>459.3</v>
      </c>
      <c r="I17" s="122">
        <f t="shared" si="1"/>
        <v>1914.3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0" t="s">
        <v>65</v>
      </c>
      <c r="B30" s="211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39244.5</v>
      </c>
      <c r="G30" s="85">
        <f t="shared" si="4"/>
        <v>3800.0000000000005</v>
      </c>
      <c r="H30" s="85">
        <f>SUM(H6:H29)</f>
        <v>14270.099999999999</v>
      </c>
      <c r="I30" s="85">
        <f t="shared" si="4"/>
        <v>21174.4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2" t="s">
        <v>3</v>
      </c>
      <c r="B3" s="210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4" t="s">
        <v>15</v>
      </c>
      <c r="L3" s="204" t="s">
        <v>63</v>
      </c>
      <c r="M3" s="6" t="s">
        <v>6</v>
      </c>
    </row>
    <row r="4" spans="1:13" s="10" customFormat="1" ht="56.25" customHeight="1">
      <c r="A4" s="212"/>
      <c r="B4" s="21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5"/>
      <c r="L4" s="20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6562.4</v>
      </c>
      <c r="G6" s="33">
        <v>114.7</v>
      </c>
      <c r="H6" s="53">
        <v>2481</v>
      </c>
      <c r="I6" s="201">
        <f aca="true" t="shared" si="0" ref="I6:I17">F6-G6-H6</f>
        <v>3966.7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1673.8</v>
      </c>
      <c r="G7" s="33">
        <v>46</v>
      </c>
      <c r="H7" s="53">
        <v>441.1</v>
      </c>
      <c r="I7" s="121">
        <f t="shared" si="0"/>
        <v>1186.6999999999998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3111</v>
      </c>
      <c r="G8" s="33">
        <v>114.8</v>
      </c>
      <c r="H8" s="53">
        <v>539.4</v>
      </c>
      <c r="I8" s="121">
        <f t="shared" si="0"/>
        <v>2456.7999999999997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1222.5</v>
      </c>
      <c r="G9" s="33">
        <v>46</v>
      </c>
      <c r="H9" s="53">
        <v>203.8</v>
      </c>
      <c r="I9" s="121">
        <f t="shared" si="0"/>
        <v>972.7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1310.2</v>
      </c>
      <c r="G10" s="33">
        <v>46</v>
      </c>
      <c r="H10" s="53">
        <v>261.5</v>
      </c>
      <c r="I10" s="121">
        <f t="shared" si="0"/>
        <v>1002.7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1341.9</v>
      </c>
      <c r="G11" s="33">
        <v>46.1</v>
      </c>
      <c r="H11" s="53">
        <v>374.5</v>
      </c>
      <c r="I11" s="121">
        <f t="shared" si="0"/>
        <v>921.3000000000002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1703.8</v>
      </c>
      <c r="G12" s="33">
        <v>46</v>
      </c>
      <c r="H12" s="53">
        <v>296.2</v>
      </c>
      <c r="I12" s="121">
        <f t="shared" si="0"/>
        <v>1361.6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3982</v>
      </c>
      <c r="G13" s="33">
        <v>114.8</v>
      </c>
      <c r="H13" s="53">
        <v>1391.3</v>
      </c>
      <c r="I13" s="121">
        <f t="shared" si="0"/>
        <v>2475.8999999999996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2935.2</v>
      </c>
      <c r="G14" s="33">
        <v>1463.6</v>
      </c>
      <c r="H14" s="53">
        <v>536.9</v>
      </c>
      <c r="I14" s="121">
        <f t="shared" si="0"/>
        <v>934.6999999999999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4029.5</v>
      </c>
      <c r="G15" s="33">
        <v>1532.4</v>
      </c>
      <c r="H15" s="53">
        <v>686.6</v>
      </c>
      <c r="I15" s="121">
        <f t="shared" si="0"/>
        <v>1810.5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8883.8</v>
      </c>
      <c r="G16" s="33">
        <v>114.8</v>
      </c>
      <c r="H16" s="53">
        <v>6598.5</v>
      </c>
      <c r="I16" s="121">
        <f t="shared" si="0"/>
        <v>2170.5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2488.4</v>
      </c>
      <c r="G17" s="33">
        <v>114.8</v>
      </c>
      <c r="H17" s="53">
        <v>459.3</v>
      </c>
      <c r="I17" s="121">
        <f t="shared" si="0"/>
        <v>1914.3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0" t="s">
        <v>65</v>
      </c>
      <c r="B30" s="211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39244.5</v>
      </c>
      <c r="G30" s="19">
        <f t="shared" si="4"/>
        <v>3800.0000000000005</v>
      </c>
      <c r="H30" s="19">
        <f t="shared" si="4"/>
        <v>14270.099999999999</v>
      </c>
      <c r="I30" s="19">
        <f t="shared" si="4"/>
        <v>21174.4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2011-04-15T07:25:30Z</cp:lastPrinted>
  <dcterms:created xsi:type="dcterms:W3CDTF">2007-07-17T04:31:37Z</dcterms:created>
  <dcterms:modified xsi:type="dcterms:W3CDTF">2011-04-19T14:07:57Z</dcterms:modified>
  <cp:category/>
  <cp:version/>
  <cp:contentType/>
  <cp:contentStatus/>
</cp:coreProperties>
</file>