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3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'О15'!$A$1:$P$30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<sst xmlns="http://schemas.openxmlformats.org/spreadsheetml/2006/main" count="631" uniqueCount="221">
  <si>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</si>
  <si>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</si>
  <si>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</si>
  <si>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</si>
  <si>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</si>
  <si>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</si>
  <si>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</si>
  <si>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</si>
  <si>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</si>
  <si>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</si>
  <si>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</si>
  <si>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</si>
  <si>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</si>
  <si>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</si>
  <si>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</si>
  <si>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</si>
  <si>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</si>
  <si>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</si>
  <si>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</si>
  <si>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</si>
  <si>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</si>
  <si>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</si>
  <si>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</si>
  <si>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</si>
  <si>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</si>
  <si>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</si>
  <si>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</si>
  <si>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</si>
  <si>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</si>
  <si>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</si>
  <si>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</si>
  <si>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</si>
  <si>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</si>
  <si>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</si>
  <si>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</si>
  <si>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</si>
  <si>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</si>
  <si>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</si>
  <si>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</si>
  <si>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</si>
  <si>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</si>
  <si>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</si>
  <si>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</si>
  <si>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</si>
  <si>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</si>
  <si>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</si>
  <si>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</si>
  <si>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</si>
  <si>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</si>
  <si>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</si>
  <si>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</si>
  <si>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</si>
  <si>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</si>
  <si>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</si>
  <si>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</si>
  <si>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</si>
  <si>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</si>
  <si>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</si>
  <si>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</si>
  <si>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</si>
  <si>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</si>
  <si>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</si>
  <si>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</si>
  <si>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</si>
  <si>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</si>
  <si>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</si>
  <si>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</si>
  <si>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</si>
  <si>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</si>
  <si>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</si>
  <si>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</si>
  <si>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</si>
  <si>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</si>
  <si>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</si>
  <si>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</si>
  <si>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</si>
  <si>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</si>
  <si>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</si>
  <si>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</si>
  <si>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</si>
  <si>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</si>
  <si>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</si>
  <si>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</si>
  <si>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</si>
  <si>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</si>
  <si>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</si>
  <si>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</si>
  <si>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</si>
  <si>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</si>
  <si>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</si>
  <si>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</si>
  <si>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</si>
  <si>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</si>
  <si>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</si>
  <si>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</si>
  <si>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</si>
  <si>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</si>
  <si>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</si>
  <si>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</si>
  <si>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</si>
  <si>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</si>
  <si>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</si>
  <si>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</si>
  <si>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</si>
  <si>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</si>
  <si>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</si>
  <si>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</si>
  <si>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</si>
  <si>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</si>
  <si>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</si>
  <si>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</si>
  <si>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</si>
  <si>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</si>
  <si>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</si>
  <si>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</si>
  <si>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</si>
  <si>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</si>
  <si>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</si>
  <si>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</si>
  <si>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</si>
  <si>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</si>
  <si>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</si>
  <si>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</si>
  <si>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</si>
  <si>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</si>
  <si>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</si>
  <si>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</si>
  <si>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</si>
  <si>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</si>
  <si>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</si>
  <si>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</si>
  <si>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</si>
  <si>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</si>
  <si>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</si>
  <si>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</si>
  <si>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</si>
  <si>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</si>
  <si>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</si>
  <si>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</si>
  <si>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</si>
  <si>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</si>
  <si>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</si>
  <si>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</si>
  <si>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</si>
  <si>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</si>
  <si>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</si>
  <si>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</si>
  <si>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</si>
  <si>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</si>
  <si>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</si>
  <si>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</si>
  <si>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</si>
  <si>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</si>
  <si>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</si>
  <si>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</si>
  <si>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</si>
  <si>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</si>
  <si>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</si>
  <si>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</si>
  <si>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</si>
  <si>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</si>
  <si>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</si>
  <si>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</si>
  <si>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</si>
  <si>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</si>
  <si>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</si>
  <si>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</si>
  <si>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</si>
  <si>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</si>
  <si>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</si>
  <si>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</si>
  <si>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</si>
  <si>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</si>
  <si>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</si>
  <si>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</si>
  <si>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</si>
  <si>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</si>
  <si>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</si>
  <si>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</si>
  <si>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</si>
  <si>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</si>
  <si>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</si>
  <si>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</si>
  <si>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</si>
  <si>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</si>
  <si>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</si>
  <si>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</si>
  <si>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01.01.2010</t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</si>
  <si>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</si>
  <si>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</si>
  <si>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</si>
  <si>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 на 2011 год</t>
  </si>
  <si>
    <t>Плановые показатели объема расходов бюджета  поселений на 2011 год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</si>
  <si>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</si>
  <si>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</si>
  <si>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</si>
  <si>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</si>
  <si>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субсидий из  бюджета муниципального района в бюджет поселений  на 2011 год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</si>
  <si>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</si>
  <si>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</si>
  <si>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</si>
  <si>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</si>
  <si>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</si>
  <si>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</si>
  <si>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</si>
  <si>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</si>
  <si>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</si>
  <si>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</si>
  <si>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</si>
  <si>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</si>
  <si>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</si>
  <si>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доходов в бюджет поселений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</si>
  <si>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</si>
  <si>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</si>
  <si>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Кредиторская задолженность на 01.01.2011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</si>
  <si>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</si>
  <si>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Недоимка по местным налогам на 01.01.2011</t>
  </si>
  <si>
    <t>Недоимка по местным налогам на 01.04.2011</t>
  </si>
  <si>
    <t xml:space="preserve"> Результаты оценки качества управления финансами и платежеспособности поселений Аликовского района  по состоянию на 01.03.2011 г. </t>
  </si>
  <si>
    <t>Расчет индикатора 015 "Отношение дефицита бюджета поселений к доходам бюджета поселений"</t>
  </si>
  <si>
    <t>Кредиторская задолженность на 01.04.2011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</si>
</sst>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69" fontId="6" fillId="0" borderId="6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7" sqref="R17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3" t="s">
        <v>218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5" spans="1:19" ht="35.25" customHeight="1">
      <c r="A5" s="186" t="s">
        <v>3</v>
      </c>
      <c r="B5" s="186" t="s">
        <v>102</v>
      </c>
      <c r="C5" s="187" t="s">
        <v>155</v>
      </c>
      <c r="D5" s="187" t="s">
        <v>156</v>
      </c>
      <c r="E5" s="187" t="s">
        <v>157</v>
      </c>
      <c r="F5" s="187" t="s">
        <v>158</v>
      </c>
      <c r="G5" s="187" t="s">
        <v>159</v>
      </c>
      <c r="H5" s="187" t="s">
        <v>160</v>
      </c>
      <c r="I5" s="187" t="s">
        <v>161</v>
      </c>
      <c r="J5" s="187" t="s">
        <v>162</v>
      </c>
      <c r="K5" s="187" t="s">
        <v>163</v>
      </c>
      <c r="L5" s="187" t="s">
        <v>164</v>
      </c>
      <c r="M5" s="187" t="s">
        <v>165</v>
      </c>
      <c r="N5" s="187" t="s">
        <v>166</v>
      </c>
      <c r="O5" s="187" t="s">
        <v>167</v>
      </c>
      <c r="P5" s="187" t="s">
        <v>168</v>
      </c>
      <c r="Q5" s="187" t="s">
        <v>169</v>
      </c>
      <c r="R5" s="187" t="s">
        <v>170</v>
      </c>
      <c r="S5" s="188" t="s">
        <v>171</v>
      </c>
    </row>
    <row r="6" spans="1:19" ht="12.75">
      <c r="A6" s="189">
        <v>1</v>
      </c>
      <c r="B6" s="16" t="s">
        <v>173</v>
      </c>
      <c r="C6" s="191">
        <v>0.95</v>
      </c>
      <c r="D6" s="191">
        <v>0</v>
      </c>
      <c r="E6" s="191">
        <v>1.442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0.792</v>
      </c>
      <c r="R6" s="191">
        <v>1</v>
      </c>
      <c r="S6" s="191">
        <f aca="true" t="shared" si="0" ref="S6:S29">SUM(C6:R6)</f>
        <v>13.784</v>
      </c>
    </row>
    <row r="7" spans="1:19" ht="12.75">
      <c r="A7" s="189">
        <v>2</v>
      </c>
      <c r="B7" s="16" t="s">
        <v>172</v>
      </c>
      <c r="C7" s="191">
        <v>0</v>
      </c>
      <c r="D7" s="191">
        <v>0</v>
      </c>
      <c r="E7" s="191">
        <v>0.353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1.08</v>
      </c>
      <c r="R7" s="191">
        <v>1</v>
      </c>
      <c r="S7" s="191">
        <f t="shared" si="0"/>
        <v>12.033</v>
      </c>
    </row>
    <row r="8" spans="1:19" ht="12.75">
      <c r="A8" s="189">
        <v>3</v>
      </c>
      <c r="B8" s="16" t="s">
        <v>174</v>
      </c>
      <c r="C8" s="191">
        <v>0</v>
      </c>
      <c r="D8" s="191">
        <v>0</v>
      </c>
      <c r="E8" s="191">
        <v>0.32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1.2</v>
      </c>
      <c r="R8" s="191">
        <v>1</v>
      </c>
      <c r="S8" s="191">
        <f t="shared" si="0"/>
        <v>12.12</v>
      </c>
    </row>
    <row r="9" spans="1:19" ht="12.75">
      <c r="A9" s="189">
        <v>4</v>
      </c>
      <c r="B9" s="16" t="s">
        <v>175</v>
      </c>
      <c r="C9" s="191">
        <v>0</v>
      </c>
      <c r="D9" s="191">
        <v>0</v>
      </c>
      <c r="E9" s="191">
        <v>0.082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1.2</v>
      </c>
      <c r="R9" s="191">
        <v>1</v>
      </c>
      <c r="S9" s="191">
        <f t="shared" si="0"/>
        <v>11.882</v>
      </c>
    </row>
    <row r="10" spans="1:19" ht="12.75">
      <c r="A10" s="189">
        <v>5</v>
      </c>
      <c r="B10" s="16" t="s">
        <v>176</v>
      </c>
      <c r="C10" s="191">
        <v>0</v>
      </c>
      <c r="D10" s="191">
        <v>0</v>
      </c>
      <c r="E10" s="191">
        <v>0.163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0.72</v>
      </c>
      <c r="R10" s="191">
        <v>1</v>
      </c>
      <c r="S10" s="191">
        <f t="shared" si="0"/>
        <v>11.483</v>
      </c>
    </row>
    <row r="11" spans="1:19" ht="12.75">
      <c r="A11" s="189">
        <v>6</v>
      </c>
      <c r="B11" s="16" t="s">
        <v>177</v>
      </c>
      <c r="C11" s="191">
        <v>0</v>
      </c>
      <c r="D11" s="191">
        <v>0</v>
      </c>
      <c r="E11" s="191">
        <v>0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1.2</v>
      </c>
      <c r="R11" s="191">
        <v>1</v>
      </c>
      <c r="S11" s="191">
        <f t="shared" si="0"/>
        <v>11.799999999999999</v>
      </c>
    </row>
    <row r="12" spans="1:19" ht="12.75">
      <c r="A12" s="189">
        <v>7</v>
      </c>
      <c r="B12" s="16" t="s">
        <v>178</v>
      </c>
      <c r="C12" s="191">
        <v>0</v>
      </c>
      <c r="D12" s="191">
        <v>0</v>
      </c>
      <c r="E12" s="191">
        <v>0.395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1.2</v>
      </c>
      <c r="R12" s="191">
        <v>1</v>
      </c>
      <c r="S12" s="191">
        <f t="shared" si="0"/>
        <v>12.195</v>
      </c>
    </row>
    <row r="13" spans="1:19" ht="12.75">
      <c r="A13" s="189">
        <v>8</v>
      </c>
      <c r="B13" s="16" t="s">
        <v>180</v>
      </c>
      <c r="C13" s="191">
        <v>0</v>
      </c>
      <c r="D13" s="191">
        <v>0</v>
      </c>
      <c r="E13" s="191">
        <v>0.416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1.2</v>
      </c>
      <c r="R13" s="191">
        <v>1</v>
      </c>
      <c r="S13" s="191">
        <f t="shared" si="0"/>
        <v>12.216</v>
      </c>
    </row>
    <row r="14" spans="1:19" ht="12.75">
      <c r="A14" s="189">
        <v>9</v>
      </c>
      <c r="B14" s="16" t="s">
        <v>179</v>
      </c>
      <c r="C14" s="191">
        <v>0</v>
      </c>
      <c r="D14" s="191">
        <v>0</v>
      </c>
      <c r="E14" s="191">
        <v>0.154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0.84</v>
      </c>
      <c r="R14" s="191">
        <v>1</v>
      </c>
      <c r="S14" s="191">
        <f t="shared" si="0"/>
        <v>11.594</v>
      </c>
    </row>
    <row r="15" spans="1:19" ht="12.75">
      <c r="A15" s="189">
        <v>10</v>
      </c>
      <c r="B15" s="16" t="s">
        <v>181</v>
      </c>
      <c r="C15" s="191">
        <v>0</v>
      </c>
      <c r="D15" s="191">
        <v>0</v>
      </c>
      <c r="E15" s="191">
        <v>0.269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0.84</v>
      </c>
      <c r="R15" s="191">
        <v>1</v>
      </c>
      <c r="S15" s="191">
        <f t="shared" si="0"/>
        <v>11.709</v>
      </c>
    </row>
    <row r="16" spans="1:19" ht="12.75">
      <c r="A16" s="189">
        <v>11</v>
      </c>
      <c r="B16" s="16" t="s">
        <v>182</v>
      </c>
      <c r="C16" s="191">
        <v>0</v>
      </c>
      <c r="D16" s="191">
        <v>0.5</v>
      </c>
      <c r="E16" s="191">
        <v>1.008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0.75</v>
      </c>
      <c r="O16" s="191">
        <v>0.75</v>
      </c>
      <c r="P16" s="191">
        <v>0.75</v>
      </c>
      <c r="Q16" s="191">
        <v>0</v>
      </c>
      <c r="R16" s="191">
        <v>1</v>
      </c>
      <c r="S16" s="191">
        <f t="shared" si="0"/>
        <v>12.108</v>
      </c>
    </row>
    <row r="17" spans="1:19" ht="12.75">
      <c r="A17" s="189">
        <v>12</v>
      </c>
      <c r="B17" s="16" t="s">
        <v>183</v>
      </c>
      <c r="C17" s="191">
        <v>0</v>
      </c>
      <c r="D17" s="191">
        <v>0</v>
      </c>
      <c r="E17" s="191">
        <v>0.273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1.2</v>
      </c>
      <c r="R17" s="191">
        <v>1</v>
      </c>
      <c r="S17" s="191">
        <f t="shared" si="0"/>
        <v>12.073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C1">
      <selection activeCell="G30" sqref="G30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4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4" t="s">
        <v>146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6" t="s">
        <v>3</v>
      </c>
      <c r="B3" s="204" t="s">
        <v>102</v>
      </c>
      <c r="C3" s="28" t="s">
        <v>123</v>
      </c>
      <c r="D3" s="36" t="s">
        <v>198</v>
      </c>
      <c r="E3" s="36" t="s">
        <v>196</v>
      </c>
      <c r="F3" s="36" t="s">
        <v>197</v>
      </c>
      <c r="G3" s="98" t="s">
        <v>134</v>
      </c>
      <c r="H3" s="5" t="s">
        <v>24</v>
      </c>
      <c r="I3" s="207" t="s">
        <v>4</v>
      </c>
      <c r="J3" s="207" t="s">
        <v>5</v>
      </c>
      <c r="K3" s="5" t="s">
        <v>6</v>
      </c>
    </row>
    <row r="4" spans="1:11" s="10" customFormat="1" ht="37.5" customHeight="1">
      <c r="A4" s="206"/>
      <c r="B4" s="204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9"/>
      <c r="J4" s="209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173</v>
      </c>
      <c r="C6" s="12">
        <v>0</v>
      </c>
      <c r="D6" s="53">
        <v>6562.4</v>
      </c>
      <c r="E6" s="33">
        <v>114.7</v>
      </c>
      <c r="F6" s="53">
        <v>2481</v>
      </c>
      <c r="G6" s="201">
        <f aca="true" t="shared" si="0" ref="G6:G17">D6-E6-F6</f>
        <v>3966.7</v>
      </c>
      <c r="H6" s="35">
        <f aca="true" t="shared" si="1" ref="H6:H29">C6/G6*100</f>
        <v>0</v>
      </c>
      <c r="I6" s="1">
        <v>1</v>
      </c>
      <c r="J6" s="14">
        <v>0.75</v>
      </c>
      <c r="K6" s="14">
        <f aca="true" t="shared" si="2" ref="K6:K29">I6*J6</f>
        <v>0.75</v>
      </c>
    </row>
    <row r="7" spans="1:11" ht="11.25">
      <c r="A7" s="11">
        <v>2</v>
      </c>
      <c r="B7" s="16" t="s">
        <v>172</v>
      </c>
      <c r="C7" s="12">
        <v>0</v>
      </c>
      <c r="D7" s="53">
        <v>1673.8</v>
      </c>
      <c r="E7" s="33">
        <v>46</v>
      </c>
      <c r="F7" s="53">
        <v>441.1</v>
      </c>
      <c r="G7" s="121">
        <f t="shared" si="0"/>
        <v>1186.6999999999998</v>
      </c>
      <c r="H7" s="35">
        <f t="shared" si="1"/>
        <v>0</v>
      </c>
      <c r="I7" s="1">
        <v>1</v>
      </c>
      <c r="J7" s="14">
        <v>0.75</v>
      </c>
      <c r="K7" s="14">
        <f t="shared" si="2"/>
        <v>0.75</v>
      </c>
    </row>
    <row r="8" spans="1:11" ht="11.25">
      <c r="A8" s="11">
        <v>3</v>
      </c>
      <c r="B8" s="16" t="s">
        <v>174</v>
      </c>
      <c r="C8" s="12">
        <v>0</v>
      </c>
      <c r="D8" s="53">
        <v>3111</v>
      </c>
      <c r="E8" s="33">
        <v>114.8</v>
      </c>
      <c r="F8" s="53">
        <v>539.4</v>
      </c>
      <c r="G8" s="121">
        <f t="shared" si="0"/>
        <v>2456.7999999999997</v>
      </c>
      <c r="H8" s="35">
        <f t="shared" si="1"/>
        <v>0</v>
      </c>
      <c r="I8" s="1">
        <v>1</v>
      </c>
      <c r="J8" s="14">
        <v>0.75</v>
      </c>
      <c r="K8" s="14">
        <f t="shared" si="2"/>
        <v>0.75</v>
      </c>
    </row>
    <row r="9" spans="1:11" ht="11.25">
      <c r="A9" s="11">
        <v>4</v>
      </c>
      <c r="B9" s="16" t="s">
        <v>175</v>
      </c>
      <c r="C9" s="12">
        <v>0</v>
      </c>
      <c r="D9" s="53">
        <v>1222.5</v>
      </c>
      <c r="E9" s="33">
        <v>46</v>
      </c>
      <c r="F9" s="53">
        <v>203.8</v>
      </c>
      <c r="G9" s="121">
        <f t="shared" si="0"/>
        <v>972.7</v>
      </c>
      <c r="H9" s="35">
        <f t="shared" si="1"/>
        <v>0</v>
      </c>
      <c r="I9" s="1">
        <v>1</v>
      </c>
      <c r="J9" s="14">
        <v>0.75</v>
      </c>
      <c r="K9" s="14">
        <f t="shared" si="2"/>
        <v>0.75</v>
      </c>
    </row>
    <row r="10" spans="1:11" ht="11.25">
      <c r="A10" s="11">
        <v>5</v>
      </c>
      <c r="B10" s="16" t="s">
        <v>176</v>
      </c>
      <c r="C10" s="12">
        <v>0</v>
      </c>
      <c r="D10" s="53">
        <v>1310.2</v>
      </c>
      <c r="E10" s="33">
        <v>46</v>
      </c>
      <c r="F10" s="53">
        <v>261.5</v>
      </c>
      <c r="G10" s="121">
        <f t="shared" si="0"/>
        <v>1002.7</v>
      </c>
      <c r="H10" s="35">
        <f t="shared" si="1"/>
        <v>0</v>
      </c>
      <c r="I10" s="1">
        <v>1</v>
      </c>
      <c r="J10" s="14">
        <v>0.75</v>
      </c>
      <c r="K10" s="14">
        <f t="shared" si="2"/>
        <v>0.75</v>
      </c>
    </row>
    <row r="11" spans="1:11" ht="11.25">
      <c r="A11" s="11">
        <v>6</v>
      </c>
      <c r="B11" s="16" t="s">
        <v>177</v>
      </c>
      <c r="C11" s="12">
        <v>0</v>
      </c>
      <c r="D11" s="53">
        <v>1341.9</v>
      </c>
      <c r="E11" s="33">
        <v>46.1</v>
      </c>
      <c r="F11" s="53">
        <v>374.5</v>
      </c>
      <c r="G11" s="121">
        <f t="shared" si="0"/>
        <v>921.3000000000002</v>
      </c>
      <c r="H11" s="35">
        <f t="shared" si="1"/>
        <v>0</v>
      </c>
      <c r="I11" s="1">
        <v>1</v>
      </c>
      <c r="J11" s="14">
        <v>0.75</v>
      </c>
      <c r="K11" s="14">
        <f t="shared" si="2"/>
        <v>0.75</v>
      </c>
    </row>
    <row r="12" spans="1:11" ht="11.25">
      <c r="A12" s="11">
        <v>7</v>
      </c>
      <c r="B12" s="16" t="s">
        <v>178</v>
      </c>
      <c r="C12" s="12">
        <v>0</v>
      </c>
      <c r="D12" s="53">
        <v>1703.8</v>
      </c>
      <c r="E12" s="33">
        <v>46</v>
      </c>
      <c r="F12" s="53">
        <v>296.2</v>
      </c>
      <c r="G12" s="121">
        <f t="shared" si="0"/>
        <v>1361.6</v>
      </c>
      <c r="H12" s="35">
        <f t="shared" si="1"/>
        <v>0</v>
      </c>
      <c r="I12" s="1">
        <v>1</v>
      </c>
      <c r="J12" s="14">
        <v>0.75</v>
      </c>
      <c r="K12" s="14">
        <f t="shared" si="2"/>
        <v>0.75</v>
      </c>
    </row>
    <row r="13" spans="1:11" ht="11.25">
      <c r="A13" s="11">
        <v>8</v>
      </c>
      <c r="B13" s="16" t="s">
        <v>180</v>
      </c>
      <c r="C13" s="12">
        <v>0</v>
      </c>
      <c r="D13" s="53">
        <v>3982</v>
      </c>
      <c r="E13" s="33">
        <v>114.8</v>
      </c>
      <c r="F13" s="53">
        <v>1391.3</v>
      </c>
      <c r="G13" s="121">
        <f t="shared" si="0"/>
        <v>2475.8999999999996</v>
      </c>
      <c r="H13" s="35">
        <f t="shared" si="1"/>
        <v>0</v>
      </c>
      <c r="I13" s="1">
        <v>1</v>
      </c>
      <c r="J13" s="14">
        <v>0.75</v>
      </c>
      <c r="K13" s="14">
        <f t="shared" si="2"/>
        <v>0.75</v>
      </c>
    </row>
    <row r="14" spans="1:11" ht="11.25">
      <c r="A14" s="11">
        <v>9</v>
      </c>
      <c r="B14" s="16" t="s">
        <v>179</v>
      </c>
      <c r="C14" s="12">
        <v>0</v>
      </c>
      <c r="D14" s="53">
        <v>2935.2</v>
      </c>
      <c r="E14" s="33">
        <v>1463.6</v>
      </c>
      <c r="F14" s="53">
        <v>536.9</v>
      </c>
      <c r="G14" s="121">
        <f t="shared" si="0"/>
        <v>934.6999999999999</v>
      </c>
      <c r="H14" s="35">
        <f t="shared" si="1"/>
        <v>0</v>
      </c>
      <c r="I14" s="1">
        <v>1</v>
      </c>
      <c r="J14" s="14">
        <v>0.75</v>
      </c>
      <c r="K14" s="14">
        <f t="shared" si="2"/>
        <v>0.75</v>
      </c>
    </row>
    <row r="15" spans="1:11" ht="11.25">
      <c r="A15" s="11">
        <v>10</v>
      </c>
      <c r="B15" s="16" t="s">
        <v>181</v>
      </c>
      <c r="C15" s="12">
        <v>0</v>
      </c>
      <c r="D15" s="53">
        <v>4029.5</v>
      </c>
      <c r="E15" s="33">
        <v>1532.4</v>
      </c>
      <c r="F15" s="53">
        <v>686.6</v>
      </c>
      <c r="G15" s="121">
        <f t="shared" si="0"/>
        <v>1810.5</v>
      </c>
      <c r="H15" s="35">
        <f t="shared" si="1"/>
        <v>0</v>
      </c>
      <c r="I15" s="1">
        <v>1</v>
      </c>
      <c r="J15" s="14">
        <v>0.75</v>
      </c>
      <c r="K15" s="14">
        <f t="shared" si="2"/>
        <v>0.75</v>
      </c>
    </row>
    <row r="16" spans="1:11" ht="11.25">
      <c r="A16" s="11">
        <v>11</v>
      </c>
      <c r="B16" s="16" t="s">
        <v>182</v>
      </c>
      <c r="C16" s="12">
        <v>0</v>
      </c>
      <c r="D16" s="53">
        <v>8883.8</v>
      </c>
      <c r="E16" s="33">
        <v>114.8</v>
      </c>
      <c r="F16" s="53">
        <v>6598.5</v>
      </c>
      <c r="G16" s="121">
        <f t="shared" si="0"/>
        <v>2170.5</v>
      </c>
      <c r="H16" s="35">
        <f t="shared" si="1"/>
        <v>0</v>
      </c>
      <c r="I16" s="1">
        <v>1</v>
      </c>
      <c r="J16" s="14">
        <v>0.75</v>
      </c>
      <c r="K16" s="14">
        <f t="shared" si="2"/>
        <v>0.75</v>
      </c>
    </row>
    <row r="17" spans="1:11" ht="11.25">
      <c r="A17" s="11">
        <v>12</v>
      </c>
      <c r="B17" s="16" t="s">
        <v>183</v>
      </c>
      <c r="C17" s="12">
        <v>0</v>
      </c>
      <c r="D17" s="53">
        <v>2488.4</v>
      </c>
      <c r="E17" s="33">
        <v>114.8</v>
      </c>
      <c r="F17" s="53">
        <v>459.3</v>
      </c>
      <c r="G17" s="121">
        <f t="shared" si="0"/>
        <v>1914.3</v>
      </c>
      <c r="H17" s="35">
        <f t="shared" si="1"/>
        <v>0</v>
      </c>
      <c r="I17" s="1">
        <v>1</v>
      </c>
      <c r="J17" s="14">
        <v>0.75</v>
      </c>
      <c r="K17" s="14">
        <f t="shared" si="2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aca="true" t="shared" si="3" ref="G18:G29">D18-E18-F18</f>
        <v>0</v>
      </c>
      <c r="H18" s="35" t="e">
        <f t="shared" si="1"/>
        <v>#DIV/0!</v>
      </c>
      <c r="J18" s="14">
        <v>0.75</v>
      </c>
      <c r="K18" s="14">
        <f t="shared" si="2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3"/>
        <v>0</v>
      </c>
      <c r="H19" s="35" t="e">
        <f t="shared" si="1"/>
        <v>#DIV/0!</v>
      </c>
      <c r="J19" s="14">
        <v>0.75</v>
      </c>
      <c r="K19" s="14">
        <f t="shared" si="2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3"/>
        <v>0</v>
      </c>
      <c r="H20" s="35" t="e">
        <f t="shared" si="1"/>
        <v>#DIV/0!</v>
      </c>
      <c r="J20" s="14">
        <v>0.75</v>
      </c>
      <c r="K20" s="14">
        <f t="shared" si="2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3"/>
        <v>0</v>
      </c>
      <c r="H21" s="35" t="e">
        <f t="shared" si="1"/>
        <v>#DIV/0!</v>
      </c>
      <c r="J21" s="14">
        <v>0.75</v>
      </c>
      <c r="K21" s="14">
        <f t="shared" si="2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3"/>
        <v>0</v>
      </c>
      <c r="H22" s="35" t="e">
        <f t="shared" si="1"/>
        <v>#DIV/0!</v>
      </c>
      <c r="J22" s="14">
        <v>0.75</v>
      </c>
      <c r="K22" s="14">
        <f t="shared" si="2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3"/>
        <v>0</v>
      </c>
      <c r="H23" s="35" t="e">
        <f t="shared" si="1"/>
        <v>#DIV/0!</v>
      </c>
      <c r="J23" s="14">
        <v>0.75</v>
      </c>
      <c r="K23" s="14">
        <f t="shared" si="2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3"/>
        <v>0</v>
      </c>
      <c r="H24" s="35" t="e">
        <f t="shared" si="1"/>
        <v>#DIV/0!</v>
      </c>
      <c r="J24" s="14">
        <v>0.75</v>
      </c>
      <c r="K24" s="14">
        <f t="shared" si="2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3"/>
        <v>0</v>
      </c>
      <c r="H25" s="35" t="e">
        <f t="shared" si="1"/>
        <v>#DIV/0!</v>
      </c>
      <c r="J25" s="14">
        <v>0.75</v>
      </c>
      <c r="K25" s="14">
        <f t="shared" si="2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3"/>
        <v>0</v>
      </c>
      <c r="H26" s="35" t="e">
        <f t="shared" si="1"/>
        <v>#DIV/0!</v>
      </c>
      <c r="J26" s="14">
        <v>0.75</v>
      </c>
      <c r="K26" s="14">
        <f t="shared" si="2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3"/>
        <v>0</v>
      </c>
      <c r="H27" s="35" t="e">
        <f t="shared" si="1"/>
        <v>#DIV/0!</v>
      </c>
      <c r="J27" s="14">
        <v>0.75</v>
      </c>
      <c r="K27" s="14">
        <f t="shared" si="2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3"/>
        <v>0</v>
      </c>
      <c r="H28" s="35" t="e">
        <f t="shared" si="1"/>
        <v>#DIV/0!</v>
      </c>
      <c r="J28" s="14">
        <v>0.75</v>
      </c>
      <c r="K28" s="14">
        <f t="shared" si="2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3"/>
        <v>0</v>
      </c>
      <c r="H29" s="35" t="e">
        <f t="shared" si="1"/>
        <v>#DIV/0!</v>
      </c>
      <c r="J29" s="14">
        <v>0.75</v>
      </c>
      <c r="K29" s="14">
        <f t="shared" si="2"/>
        <v>0</v>
      </c>
    </row>
    <row r="30" spans="1:11" ht="11.25">
      <c r="A30" s="204" t="s">
        <v>39</v>
      </c>
      <c r="B30" s="205"/>
      <c r="C30" s="19">
        <f>SUM(C6:C29)</f>
        <v>0</v>
      </c>
      <c r="D30" s="19">
        <f>SUM(D6:D29)</f>
        <v>39244.5</v>
      </c>
      <c r="E30" s="55">
        <f>SUM(E6:E29)</f>
        <v>3800.0000000000005</v>
      </c>
      <c r="F30" s="19">
        <f>SUM(F6:F29)</f>
        <v>14270.099999999999</v>
      </c>
      <c r="G30" s="52">
        <f>SUM(G6:G29)</f>
        <v>21174.4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E15" sqref="E15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4" t="s">
        <v>147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6" t="s">
        <v>9</v>
      </c>
      <c r="B3" s="204" t="s">
        <v>102</v>
      </c>
      <c r="C3" s="28" t="s">
        <v>124</v>
      </c>
      <c r="D3" s="36" t="s">
        <v>200</v>
      </c>
      <c r="E3" s="36" t="s">
        <v>201</v>
      </c>
      <c r="F3" s="29" t="s">
        <v>125</v>
      </c>
      <c r="G3" s="5" t="s">
        <v>24</v>
      </c>
      <c r="H3" s="207" t="s">
        <v>4</v>
      </c>
      <c r="I3" s="207" t="s">
        <v>5</v>
      </c>
      <c r="J3" s="6" t="s">
        <v>6</v>
      </c>
    </row>
    <row r="4" spans="1:10" s="10" customFormat="1" ht="42.75" customHeight="1">
      <c r="A4" s="206"/>
      <c r="B4" s="204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9"/>
      <c r="I4" s="209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173</v>
      </c>
      <c r="C6" s="12">
        <v>0</v>
      </c>
      <c r="D6" s="60">
        <v>3476.9</v>
      </c>
      <c r="E6" s="184"/>
      <c r="F6" s="13">
        <f>D6+E6</f>
        <v>3476.9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172</v>
      </c>
      <c r="C7" s="12">
        <v>0</v>
      </c>
      <c r="D7" s="60">
        <v>184.1</v>
      </c>
      <c r="E7" s="33">
        <v>103</v>
      </c>
      <c r="F7" s="13">
        <f aca="true" t="shared" si="1" ref="F7:F29">D7+E7</f>
        <v>287.1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174</v>
      </c>
      <c r="C8" s="12">
        <v>0</v>
      </c>
      <c r="D8" s="60">
        <v>322.6</v>
      </c>
      <c r="E8" s="33">
        <v>69</v>
      </c>
      <c r="F8" s="13">
        <f t="shared" si="1"/>
        <v>391.6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175</v>
      </c>
      <c r="C9" s="12">
        <v>0</v>
      </c>
      <c r="D9" s="60">
        <v>104.5</v>
      </c>
      <c r="E9" s="33">
        <v>29</v>
      </c>
      <c r="F9" s="13">
        <f t="shared" si="1"/>
        <v>133.5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176</v>
      </c>
      <c r="C10" s="12">
        <v>0</v>
      </c>
      <c r="D10" s="60">
        <v>112.2</v>
      </c>
      <c r="E10" s="33">
        <v>23</v>
      </c>
      <c r="F10" s="13">
        <f t="shared" si="1"/>
        <v>135.2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177</v>
      </c>
      <c r="C11" s="12">
        <v>0</v>
      </c>
      <c r="D11" s="60">
        <v>197</v>
      </c>
      <c r="E11" s="33">
        <v>118</v>
      </c>
      <c r="F11" s="13">
        <f t="shared" si="1"/>
        <v>315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178</v>
      </c>
      <c r="C12" s="12">
        <v>0</v>
      </c>
      <c r="D12" s="60">
        <v>142.6</v>
      </c>
      <c r="E12" s="33">
        <v>20</v>
      </c>
      <c r="F12" s="13">
        <f t="shared" si="1"/>
        <v>162.6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180</v>
      </c>
      <c r="C13" s="12">
        <v>0</v>
      </c>
      <c r="D13" s="60">
        <v>278.3</v>
      </c>
      <c r="E13" s="33">
        <v>26</v>
      </c>
      <c r="F13" s="13">
        <f t="shared" si="1"/>
        <v>304.3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179</v>
      </c>
      <c r="C14" s="12">
        <v>0</v>
      </c>
      <c r="D14" s="60">
        <v>113.9</v>
      </c>
      <c r="E14" s="33">
        <v>14</v>
      </c>
      <c r="F14" s="13">
        <f t="shared" si="1"/>
        <v>127.9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181</v>
      </c>
      <c r="C15" s="12">
        <v>0</v>
      </c>
      <c r="D15" s="60">
        <v>470</v>
      </c>
      <c r="E15" s="33">
        <v>79</v>
      </c>
      <c r="F15" s="13">
        <f t="shared" si="1"/>
        <v>549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182</v>
      </c>
      <c r="C16" s="12">
        <v>0</v>
      </c>
      <c r="D16" s="60">
        <v>255.1</v>
      </c>
      <c r="E16" s="33">
        <v>98</v>
      </c>
      <c r="F16" s="13">
        <f t="shared" si="1"/>
        <v>353.1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183</v>
      </c>
      <c r="C17" s="12">
        <v>0</v>
      </c>
      <c r="D17" s="60">
        <v>249.8</v>
      </c>
      <c r="E17" s="33">
        <v>122</v>
      </c>
      <c r="F17" s="13">
        <f t="shared" si="1"/>
        <v>371.8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4" t="s">
        <v>39</v>
      </c>
      <c r="B30" s="205"/>
      <c r="C30" s="19">
        <f>SUM(C6:C29)</f>
        <v>0</v>
      </c>
      <c r="D30" s="19">
        <f>SUM(D6:D29)</f>
        <v>5907.000000000001</v>
      </c>
      <c r="E30" s="19">
        <f>SUM(E6:E29)</f>
        <v>701</v>
      </c>
      <c r="F30" s="19">
        <f>SUM(F6:F29)</f>
        <v>6608.000000000001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L1">
      <selection activeCell="Q7" sqref="Q7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5" t="s">
        <v>148</v>
      </c>
      <c r="D2" s="215"/>
      <c r="E2" s="215"/>
      <c r="F2" s="215"/>
      <c r="G2" s="215"/>
      <c r="H2" s="215"/>
      <c r="I2" s="215"/>
      <c r="J2" s="215"/>
      <c r="K2" s="215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06" t="s">
        <v>9</v>
      </c>
      <c r="B4" s="204" t="s">
        <v>102</v>
      </c>
      <c r="C4" s="5" t="s">
        <v>187</v>
      </c>
      <c r="D4" s="5" t="s">
        <v>214</v>
      </c>
      <c r="E4" s="36" t="s">
        <v>31</v>
      </c>
      <c r="F4" s="36" t="s">
        <v>193</v>
      </c>
      <c r="G4" s="36" t="s">
        <v>202</v>
      </c>
      <c r="H4" s="82" t="s">
        <v>135</v>
      </c>
      <c r="I4" s="36" t="s">
        <v>203</v>
      </c>
      <c r="J4" s="36" t="s">
        <v>204</v>
      </c>
      <c r="K4" s="5" t="s">
        <v>205</v>
      </c>
      <c r="L4" s="6" t="s">
        <v>136</v>
      </c>
      <c r="M4" s="36" t="s">
        <v>198</v>
      </c>
      <c r="N4" s="36" t="s">
        <v>206</v>
      </c>
      <c r="O4" s="36" t="s">
        <v>207</v>
      </c>
      <c r="P4" s="29" t="s">
        <v>149</v>
      </c>
      <c r="Q4" s="5" t="s">
        <v>60</v>
      </c>
      <c r="R4" s="207" t="s">
        <v>4</v>
      </c>
      <c r="S4" s="207" t="s">
        <v>10</v>
      </c>
      <c r="T4" s="6" t="s">
        <v>6</v>
      </c>
    </row>
    <row r="5" spans="1:20" s="10" customFormat="1" ht="45.75" customHeight="1">
      <c r="A5" s="206"/>
      <c r="B5" s="204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83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9"/>
      <c r="S5" s="209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5" t="s">
        <v>173</v>
      </c>
      <c r="C7" s="60">
        <v>0</v>
      </c>
      <c r="D7" s="60">
        <v>0</v>
      </c>
      <c r="E7" s="33">
        <f>D7-C7</f>
        <v>0</v>
      </c>
      <c r="F7" s="33">
        <v>6629.6</v>
      </c>
      <c r="G7" s="33">
        <v>2595.8</v>
      </c>
      <c r="H7" s="196">
        <f>F7-G7</f>
        <v>4033.8</v>
      </c>
      <c r="I7" s="48">
        <v>5</v>
      </c>
      <c r="J7" s="48"/>
      <c r="K7" s="33">
        <f>I7-J7</f>
        <v>5</v>
      </c>
      <c r="L7" s="12">
        <f>H7-K7</f>
        <v>4028.8</v>
      </c>
      <c r="M7" s="53">
        <v>6562.4</v>
      </c>
      <c r="N7" s="33">
        <v>114.7</v>
      </c>
      <c r="O7" s="53">
        <v>2481</v>
      </c>
      <c r="P7" s="201">
        <f aca="true" t="shared" si="0" ref="P7:P18">M7-N7-O7</f>
        <v>3966.7</v>
      </c>
      <c r="Q7" s="17">
        <f>L7/P7*100</f>
        <v>101.56553306274738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11.25">
      <c r="A8" s="11">
        <v>2</v>
      </c>
      <c r="B8" s="48" t="s">
        <v>172</v>
      </c>
      <c r="C8" s="60">
        <v>0</v>
      </c>
      <c r="D8" s="60">
        <v>0</v>
      </c>
      <c r="E8" s="33">
        <f aca="true" t="shared" si="2" ref="E8:E30">D8-C8</f>
        <v>0</v>
      </c>
      <c r="F8" s="33">
        <v>1679.8</v>
      </c>
      <c r="G8" s="33">
        <v>487.2</v>
      </c>
      <c r="H8" s="196">
        <f aca="true" t="shared" si="3" ref="H8:H18">F8-G8</f>
        <v>1192.6</v>
      </c>
      <c r="I8" s="48">
        <v>5</v>
      </c>
      <c r="J8" s="48"/>
      <c r="K8" s="33">
        <f aca="true" t="shared" si="4" ref="K8:K30">I8-J8</f>
        <v>5</v>
      </c>
      <c r="L8" s="12">
        <f aca="true" t="shared" si="5" ref="L8:L31">H8-K8</f>
        <v>1187.6</v>
      </c>
      <c r="M8" s="53">
        <v>1673.8</v>
      </c>
      <c r="N8" s="33">
        <v>46</v>
      </c>
      <c r="O8" s="53">
        <v>441.1</v>
      </c>
      <c r="P8" s="121">
        <f t="shared" si="0"/>
        <v>1186.6999999999998</v>
      </c>
      <c r="Q8" s="17">
        <f aca="true" t="shared" si="6" ref="Q8:Q30">L8/P8*100</f>
        <v>100.07584056627623</v>
      </c>
      <c r="R8" s="1">
        <v>1</v>
      </c>
      <c r="S8" s="14">
        <v>0.75</v>
      </c>
      <c r="T8" s="14">
        <f t="shared" si="1"/>
        <v>0.75</v>
      </c>
    </row>
    <row r="9" spans="1:20" ht="11.25">
      <c r="A9" s="11">
        <v>3</v>
      </c>
      <c r="B9" s="48" t="s">
        <v>174</v>
      </c>
      <c r="C9" s="60">
        <v>0</v>
      </c>
      <c r="D9" s="60">
        <v>0</v>
      </c>
      <c r="E9" s="33">
        <f t="shared" si="2"/>
        <v>0</v>
      </c>
      <c r="F9" s="33">
        <v>3111</v>
      </c>
      <c r="G9" s="33">
        <v>654.2</v>
      </c>
      <c r="H9" s="196">
        <f t="shared" si="3"/>
        <v>2456.8</v>
      </c>
      <c r="I9" s="48">
        <v>10</v>
      </c>
      <c r="J9" s="48"/>
      <c r="K9" s="33">
        <f t="shared" si="4"/>
        <v>10</v>
      </c>
      <c r="L9" s="12">
        <f t="shared" si="5"/>
        <v>2446.8</v>
      </c>
      <c r="M9" s="53">
        <v>3111</v>
      </c>
      <c r="N9" s="33">
        <v>114.8</v>
      </c>
      <c r="O9" s="53">
        <v>539.4</v>
      </c>
      <c r="P9" s="121">
        <f t="shared" si="0"/>
        <v>2456.7999999999997</v>
      </c>
      <c r="Q9" s="17">
        <f t="shared" si="6"/>
        <v>99.59296646043636</v>
      </c>
      <c r="R9" s="1">
        <v>1</v>
      </c>
      <c r="S9" s="14">
        <v>0.75</v>
      </c>
      <c r="T9" s="14">
        <f t="shared" si="1"/>
        <v>0.75</v>
      </c>
    </row>
    <row r="10" spans="1:20" ht="11.25">
      <c r="A10" s="11">
        <v>4</v>
      </c>
      <c r="B10" s="48" t="s">
        <v>175</v>
      </c>
      <c r="C10" s="60">
        <v>0</v>
      </c>
      <c r="D10" s="60">
        <v>0</v>
      </c>
      <c r="E10" s="33">
        <f t="shared" si="2"/>
        <v>0</v>
      </c>
      <c r="F10" s="33">
        <v>1222.5</v>
      </c>
      <c r="G10" s="33">
        <v>249.8</v>
      </c>
      <c r="H10" s="196">
        <f t="shared" si="3"/>
        <v>972.7</v>
      </c>
      <c r="I10" s="48">
        <v>5</v>
      </c>
      <c r="J10" s="48"/>
      <c r="K10" s="33">
        <f t="shared" si="4"/>
        <v>5</v>
      </c>
      <c r="L10" s="12">
        <f t="shared" si="5"/>
        <v>967.7</v>
      </c>
      <c r="M10" s="53">
        <v>1222.5</v>
      </c>
      <c r="N10" s="33">
        <v>46</v>
      </c>
      <c r="O10" s="53">
        <v>203.8</v>
      </c>
      <c r="P10" s="121">
        <f t="shared" si="0"/>
        <v>972.7</v>
      </c>
      <c r="Q10" s="17">
        <f t="shared" si="6"/>
        <v>99.48596689626812</v>
      </c>
      <c r="R10" s="1">
        <v>1</v>
      </c>
      <c r="S10" s="14">
        <v>0.75</v>
      </c>
      <c r="T10" s="14">
        <f t="shared" si="1"/>
        <v>0.75</v>
      </c>
    </row>
    <row r="11" spans="1:20" ht="11.25">
      <c r="A11" s="11">
        <v>5</v>
      </c>
      <c r="B11" s="48" t="s">
        <v>176</v>
      </c>
      <c r="C11" s="60">
        <v>0</v>
      </c>
      <c r="D11" s="60">
        <v>0</v>
      </c>
      <c r="E11" s="33">
        <f t="shared" si="2"/>
        <v>0</v>
      </c>
      <c r="F11" s="33">
        <v>1330.2</v>
      </c>
      <c r="G11" s="33">
        <v>307.4</v>
      </c>
      <c r="H11" s="196">
        <f t="shared" si="3"/>
        <v>1022.8000000000001</v>
      </c>
      <c r="I11" s="48">
        <v>5</v>
      </c>
      <c r="J11" s="48"/>
      <c r="K11" s="33">
        <f t="shared" si="4"/>
        <v>5</v>
      </c>
      <c r="L11" s="12">
        <f t="shared" si="5"/>
        <v>1017.8000000000001</v>
      </c>
      <c r="M11" s="53">
        <v>1310.2</v>
      </c>
      <c r="N11" s="33">
        <v>46</v>
      </c>
      <c r="O11" s="53">
        <v>261.5</v>
      </c>
      <c r="P11" s="121">
        <f t="shared" si="0"/>
        <v>1002.7</v>
      </c>
      <c r="Q11" s="17">
        <f t="shared" si="6"/>
        <v>101.50593397825871</v>
      </c>
      <c r="R11" s="1">
        <v>1</v>
      </c>
      <c r="S11" s="14">
        <v>0.75</v>
      </c>
      <c r="T11" s="14">
        <f t="shared" si="1"/>
        <v>0.75</v>
      </c>
    </row>
    <row r="12" spans="1:20" ht="11.25">
      <c r="A12" s="11">
        <v>6</v>
      </c>
      <c r="B12" s="48" t="s">
        <v>177</v>
      </c>
      <c r="C12" s="60">
        <v>0</v>
      </c>
      <c r="D12" s="60">
        <v>0</v>
      </c>
      <c r="E12" s="33">
        <f t="shared" si="2"/>
        <v>0</v>
      </c>
      <c r="F12" s="33">
        <v>1341.9</v>
      </c>
      <c r="G12" s="33">
        <v>420.4</v>
      </c>
      <c r="H12" s="196">
        <f t="shared" si="3"/>
        <v>921.5000000000001</v>
      </c>
      <c r="I12" s="48"/>
      <c r="J12" s="48"/>
      <c r="K12" s="33">
        <f t="shared" si="4"/>
        <v>0</v>
      </c>
      <c r="L12" s="12">
        <f t="shared" si="5"/>
        <v>921.5000000000001</v>
      </c>
      <c r="M12" s="53">
        <v>1341.9</v>
      </c>
      <c r="N12" s="33">
        <v>46.1</v>
      </c>
      <c r="O12" s="53">
        <v>374.5</v>
      </c>
      <c r="P12" s="121">
        <f t="shared" si="0"/>
        <v>921.3000000000002</v>
      </c>
      <c r="Q12" s="17">
        <f t="shared" si="6"/>
        <v>100.02170845544339</v>
      </c>
      <c r="R12" s="1">
        <v>1</v>
      </c>
      <c r="S12" s="14">
        <v>0.75</v>
      </c>
      <c r="T12" s="14">
        <f t="shared" si="1"/>
        <v>0.75</v>
      </c>
    </row>
    <row r="13" spans="1:20" ht="11.25">
      <c r="A13" s="11">
        <v>7</v>
      </c>
      <c r="B13" s="48" t="s">
        <v>178</v>
      </c>
      <c r="C13" s="60">
        <v>0</v>
      </c>
      <c r="D13" s="60">
        <v>0</v>
      </c>
      <c r="E13" s="33">
        <f t="shared" si="2"/>
        <v>0</v>
      </c>
      <c r="F13" s="33">
        <v>1703.8</v>
      </c>
      <c r="G13" s="33">
        <v>342.2</v>
      </c>
      <c r="H13" s="196">
        <f t="shared" si="3"/>
        <v>1361.6</v>
      </c>
      <c r="I13" s="48"/>
      <c r="J13" s="48"/>
      <c r="K13" s="33">
        <f t="shared" si="4"/>
        <v>0</v>
      </c>
      <c r="L13" s="12">
        <f t="shared" si="5"/>
        <v>1361.6</v>
      </c>
      <c r="M13" s="53">
        <v>1703.8</v>
      </c>
      <c r="N13" s="33">
        <v>46</v>
      </c>
      <c r="O13" s="53">
        <v>296.2</v>
      </c>
      <c r="P13" s="121">
        <f t="shared" si="0"/>
        <v>1361.6</v>
      </c>
      <c r="Q13" s="17">
        <f t="shared" si="6"/>
        <v>100</v>
      </c>
      <c r="R13" s="1">
        <v>1</v>
      </c>
      <c r="S13" s="14">
        <v>0.75</v>
      </c>
      <c r="T13" s="14">
        <f t="shared" si="1"/>
        <v>0.75</v>
      </c>
    </row>
    <row r="14" spans="1:20" ht="11.25">
      <c r="A14" s="11">
        <v>8</v>
      </c>
      <c r="B14" s="48" t="s">
        <v>180</v>
      </c>
      <c r="C14" s="60">
        <v>0</v>
      </c>
      <c r="D14" s="60">
        <v>0</v>
      </c>
      <c r="E14" s="33">
        <f t="shared" si="2"/>
        <v>0</v>
      </c>
      <c r="F14" s="33">
        <v>3982</v>
      </c>
      <c r="G14" s="33">
        <v>1506.2</v>
      </c>
      <c r="H14" s="196">
        <f t="shared" si="3"/>
        <v>2475.8</v>
      </c>
      <c r="I14" s="48"/>
      <c r="J14" s="48"/>
      <c r="K14" s="33">
        <f t="shared" si="4"/>
        <v>0</v>
      </c>
      <c r="L14" s="12">
        <f t="shared" si="5"/>
        <v>2475.8</v>
      </c>
      <c r="M14" s="53">
        <v>3982</v>
      </c>
      <c r="N14" s="33">
        <v>114.8</v>
      </c>
      <c r="O14" s="53">
        <v>1391.3</v>
      </c>
      <c r="P14" s="121">
        <f t="shared" si="0"/>
        <v>2475.8999999999996</v>
      </c>
      <c r="Q14" s="17">
        <f t="shared" si="6"/>
        <v>99.99596106466338</v>
      </c>
      <c r="R14" s="1">
        <v>1</v>
      </c>
      <c r="S14" s="14">
        <v>0.75</v>
      </c>
      <c r="T14" s="14">
        <f t="shared" si="1"/>
        <v>0.75</v>
      </c>
    </row>
    <row r="15" spans="1:20" ht="11.25">
      <c r="A15" s="11">
        <v>9</v>
      </c>
      <c r="B15" s="48" t="s">
        <v>179</v>
      </c>
      <c r="C15" s="60">
        <v>0</v>
      </c>
      <c r="D15" s="60">
        <v>0</v>
      </c>
      <c r="E15" s="33">
        <f t="shared" si="2"/>
        <v>0</v>
      </c>
      <c r="F15" s="33">
        <v>2949.4</v>
      </c>
      <c r="G15" s="33">
        <v>2000.4</v>
      </c>
      <c r="H15" s="196">
        <f t="shared" si="3"/>
        <v>949</v>
      </c>
      <c r="I15" s="48">
        <v>1417.5</v>
      </c>
      <c r="J15" s="48">
        <v>1417.5</v>
      </c>
      <c r="K15" s="33">
        <f t="shared" si="4"/>
        <v>0</v>
      </c>
      <c r="L15" s="12">
        <f t="shared" si="5"/>
        <v>949</v>
      </c>
      <c r="M15" s="53">
        <v>2935.2</v>
      </c>
      <c r="N15" s="33">
        <v>1463.6</v>
      </c>
      <c r="O15" s="53">
        <v>536.9</v>
      </c>
      <c r="P15" s="121">
        <f t="shared" si="0"/>
        <v>934.6999999999999</v>
      </c>
      <c r="Q15" s="17">
        <f t="shared" si="6"/>
        <v>101.52990264255912</v>
      </c>
      <c r="R15" s="1">
        <v>1</v>
      </c>
      <c r="S15" s="14">
        <v>0.75</v>
      </c>
      <c r="T15" s="14">
        <f t="shared" si="1"/>
        <v>0.75</v>
      </c>
    </row>
    <row r="16" spans="1:20" ht="11.25">
      <c r="A16" s="11">
        <v>10</v>
      </c>
      <c r="B16" s="48" t="s">
        <v>181</v>
      </c>
      <c r="C16" s="60">
        <v>0</v>
      </c>
      <c r="D16" s="60">
        <v>0</v>
      </c>
      <c r="E16" s="33">
        <f t="shared" si="2"/>
        <v>0</v>
      </c>
      <c r="F16" s="33">
        <v>4055.7</v>
      </c>
      <c r="G16" s="33">
        <v>2218.9</v>
      </c>
      <c r="H16" s="196">
        <f t="shared" si="3"/>
        <v>1836.7999999999997</v>
      </c>
      <c r="I16" s="48">
        <v>1434.5</v>
      </c>
      <c r="J16" s="48">
        <v>1417.5</v>
      </c>
      <c r="K16" s="33">
        <f t="shared" si="4"/>
        <v>17</v>
      </c>
      <c r="L16" s="12">
        <f t="shared" si="5"/>
        <v>1819.7999999999997</v>
      </c>
      <c r="M16" s="53">
        <v>4029.5</v>
      </c>
      <c r="N16" s="33">
        <v>1532.4</v>
      </c>
      <c r="O16" s="53">
        <v>686.6</v>
      </c>
      <c r="P16" s="121">
        <f t="shared" si="0"/>
        <v>1810.5</v>
      </c>
      <c r="Q16" s="17">
        <f t="shared" si="6"/>
        <v>100.51367025683511</v>
      </c>
      <c r="R16" s="1">
        <v>1</v>
      </c>
      <c r="S16" s="14">
        <v>0.75</v>
      </c>
      <c r="T16" s="14">
        <f t="shared" si="1"/>
        <v>0.75</v>
      </c>
    </row>
    <row r="17" spans="1:20" ht="11.25">
      <c r="A17" s="11">
        <v>11</v>
      </c>
      <c r="B17" s="48" t="s">
        <v>182</v>
      </c>
      <c r="C17" s="60">
        <v>0</v>
      </c>
      <c r="D17" s="60">
        <v>0</v>
      </c>
      <c r="E17" s="33">
        <f t="shared" si="2"/>
        <v>0</v>
      </c>
      <c r="F17" s="33">
        <v>10303.4</v>
      </c>
      <c r="G17" s="33">
        <v>6713.2</v>
      </c>
      <c r="H17" s="196">
        <f t="shared" si="3"/>
        <v>3590.2</v>
      </c>
      <c r="I17" s="48">
        <v>5865.7</v>
      </c>
      <c r="J17" s="48">
        <v>5560</v>
      </c>
      <c r="K17" s="33">
        <f t="shared" si="4"/>
        <v>305.6999999999998</v>
      </c>
      <c r="L17" s="12">
        <f t="shared" si="5"/>
        <v>3284.5</v>
      </c>
      <c r="M17" s="53">
        <v>8883.8</v>
      </c>
      <c r="N17" s="33">
        <v>114.8</v>
      </c>
      <c r="O17" s="53">
        <v>6598.5</v>
      </c>
      <c r="P17" s="121">
        <f t="shared" si="0"/>
        <v>2170.5</v>
      </c>
      <c r="Q17" s="17">
        <f t="shared" si="6"/>
        <v>151.32457958995622</v>
      </c>
      <c r="R17" s="1">
        <v>1</v>
      </c>
      <c r="S17" s="14">
        <v>0.75</v>
      </c>
      <c r="T17" s="14">
        <f t="shared" si="1"/>
        <v>0.75</v>
      </c>
    </row>
    <row r="18" spans="1:20" ht="11.25">
      <c r="A18" s="11">
        <v>12</v>
      </c>
      <c r="B18" s="48" t="s">
        <v>183</v>
      </c>
      <c r="C18" s="60">
        <v>0</v>
      </c>
      <c r="D18" s="60">
        <v>0</v>
      </c>
      <c r="E18" s="33">
        <f t="shared" si="2"/>
        <v>0</v>
      </c>
      <c r="F18" s="33">
        <v>2488.3</v>
      </c>
      <c r="G18" s="33">
        <v>574.1</v>
      </c>
      <c r="H18" s="196">
        <f t="shared" si="3"/>
        <v>1914.2000000000003</v>
      </c>
      <c r="I18" s="48">
        <v>18</v>
      </c>
      <c r="J18" s="48"/>
      <c r="K18" s="33">
        <f t="shared" si="4"/>
        <v>18</v>
      </c>
      <c r="L18" s="12">
        <f t="shared" si="5"/>
        <v>1896.2000000000003</v>
      </c>
      <c r="M18" s="53">
        <v>2488.4</v>
      </c>
      <c r="N18" s="33">
        <v>114.8</v>
      </c>
      <c r="O18" s="53">
        <v>459.3</v>
      </c>
      <c r="P18" s="121">
        <f t="shared" si="0"/>
        <v>1914.3</v>
      </c>
      <c r="Q18" s="17">
        <f t="shared" si="6"/>
        <v>99.05448466802488</v>
      </c>
      <c r="R18" s="1">
        <v>1</v>
      </c>
      <c r="S18" s="14">
        <v>0.75</v>
      </c>
      <c r="T18" s="14">
        <f t="shared" si="1"/>
        <v>0.75</v>
      </c>
    </row>
    <row r="19" spans="1:20" ht="11.25">
      <c r="A19" s="11">
        <v>13</v>
      </c>
      <c r="B19" s="48"/>
      <c r="C19" s="60"/>
      <c r="D19" s="60"/>
      <c r="E19" s="33">
        <f t="shared" si="2"/>
        <v>0</v>
      </c>
      <c r="F19" s="33"/>
      <c r="G19" s="53"/>
      <c r="H19" s="33"/>
      <c r="I19" s="33"/>
      <c r="J19" s="33"/>
      <c r="K19" s="33">
        <f t="shared" si="4"/>
        <v>0</v>
      </c>
      <c r="L19" s="12">
        <f t="shared" si="5"/>
        <v>0</v>
      </c>
      <c r="M19" s="53"/>
      <c r="N19" s="13"/>
      <c r="O19" s="53"/>
      <c r="P19" s="13">
        <f aca="true" t="shared" si="7" ref="P19:P30">M19-N19-O19</f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0"/>
      <c r="D20" s="60"/>
      <c r="E20" s="33">
        <f t="shared" si="2"/>
        <v>0</v>
      </c>
      <c r="F20" s="33"/>
      <c r="G20" s="53"/>
      <c r="H20" s="33"/>
      <c r="I20" s="33"/>
      <c r="J20" s="33"/>
      <c r="K20" s="33">
        <f t="shared" si="4"/>
        <v>0</v>
      </c>
      <c r="L20" s="12">
        <f t="shared" si="5"/>
        <v>0</v>
      </c>
      <c r="M20" s="53"/>
      <c r="N20" s="13"/>
      <c r="O20" s="53"/>
      <c r="P20" s="13">
        <f t="shared" si="7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0"/>
      <c r="D21" s="60"/>
      <c r="E21" s="33">
        <f t="shared" si="2"/>
        <v>0</v>
      </c>
      <c r="F21" s="33"/>
      <c r="G21" s="33"/>
      <c r="H21" s="33"/>
      <c r="I21" s="33"/>
      <c r="J21" s="33"/>
      <c r="K21" s="33">
        <f t="shared" si="4"/>
        <v>0</v>
      </c>
      <c r="L21" s="12">
        <f t="shared" si="5"/>
        <v>0</v>
      </c>
      <c r="M21" s="53"/>
      <c r="N21" s="13"/>
      <c r="O21" s="53"/>
      <c r="P21" s="13">
        <f t="shared" si="7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0"/>
      <c r="D22" s="60"/>
      <c r="E22" s="33">
        <f t="shared" si="2"/>
        <v>0</v>
      </c>
      <c r="F22" s="33"/>
      <c r="G22" s="33"/>
      <c r="H22" s="33"/>
      <c r="I22" s="33"/>
      <c r="J22" s="33"/>
      <c r="K22" s="33">
        <f t="shared" si="4"/>
        <v>0</v>
      </c>
      <c r="L22" s="12">
        <f t="shared" si="5"/>
        <v>0</v>
      </c>
      <c r="M22" s="53"/>
      <c r="N22" s="13"/>
      <c r="O22" s="53"/>
      <c r="P22" s="13">
        <f t="shared" si="7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0"/>
      <c r="D23" s="60"/>
      <c r="E23" s="33">
        <f t="shared" si="2"/>
        <v>0</v>
      </c>
      <c r="F23" s="33"/>
      <c r="G23" s="33"/>
      <c r="H23" s="33"/>
      <c r="I23" s="33"/>
      <c r="J23" s="33"/>
      <c r="K23" s="33">
        <f t="shared" si="4"/>
        <v>0</v>
      </c>
      <c r="L23" s="12">
        <f t="shared" si="5"/>
        <v>0</v>
      </c>
      <c r="M23" s="53"/>
      <c r="N23" s="13"/>
      <c r="O23" s="53"/>
      <c r="P23" s="13">
        <f t="shared" si="7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0"/>
      <c r="D24" s="60"/>
      <c r="E24" s="33">
        <f t="shared" si="2"/>
        <v>0</v>
      </c>
      <c r="F24" s="33"/>
      <c r="G24" s="33"/>
      <c r="H24" s="33"/>
      <c r="I24" s="33"/>
      <c r="J24" s="33"/>
      <c r="K24" s="33">
        <f t="shared" si="4"/>
        <v>0</v>
      </c>
      <c r="L24" s="12">
        <f t="shared" si="5"/>
        <v>0</v>
      </c>
      <c r="M24" s="53"/>
      <c r="N24" s="13"/>
      <c r="O24" s="53"/>
      <c r="P24" s="13">
        <f t="shared" si="7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0"/>
      <c r="D25" s="60"/>
      <c r="E25" s="33">
        <f t="shared" si="2"/>
        <v>0</v>
      </c>
      <c r="F25" s="33"/>
      <c r="G25" s="33"/>
      <c r="H25" s="33"/>
      <c r="I25" s="33"/>
      <c r="J25" s="33"/>
      <c r="K25" s="33">
        <f t="shared" si="4"/>
        <v>0</v>
      </c>
      <c r="L25" s="12">
        <f t="shared" si="5"/>
        <v>0</v>
      </c>
      <c r="M25" s="53"/>
      <c r="N25" s="13"/>
      <c r="O25" s="53"/>
      <c r="P25" s="13">
        <f t="shared" si="7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0"/>
      <c r="D26" s="60"/>
      <c r="E26" s="33">
        <f t="shared" si="2"/>
        <v>0</v>
      </c>
      <c r="F26" s="33"/>
      <c r="G26" s="33"/>
      <c r="H26" s="33"/>
      <c r="I26" s="33"/>
      <c r="J26" s="33"/>
      <c r="K26" s="33">
        <f t="shared" si="4"/>
        <v>0</v>
      </c>
      <c r="L26" s="12">
        <f t="shared" si="5"/>
        <v>0</v>
      </c>
      <c r="M26" s="53"/>
      <c r="N26" s="13"/>
      <c r="O26" s="53"/>
      <c r="P26" s="13">
        <f t="shared" si="7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0"/>
      <c r="D27" s="60"/>
      <c r="E27" s="33">
        <f t="shared" si="2"/>
        <v>0</v>
      </c>
      <c r="F27" s="33"/>
      <c r="G27" s="33"/>
      <c r="H27" s="33"/>
      <c r="I27" s="33"/>
      <c r="J27" s="33"/>
      <c r="K27" s="33">
        <f t="shared" si="4"/>
        <v>0</v>
      </c>
      <c r="L27" s="12">
        <f t="shared" si="5"/>
        <v>0</v>
      </c>
      <c r="M27" s="53"/>
      <c r="N27" s="13"/>
      <c r="O27" s="53"/>
      <c r="P27" s="13">
        <f t="shared" si="7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0"/>
      <c r="D28" s="60"/>
      <c r="E28" s="33">
        <f t="shared" si="2"/>
        <v>0</v>
      </c>
      <c r="F28" s="33"/>
      <c r="G28" s="33"/>
      <c r="H28" s="33"/>
      <c r="I28" s="33"/>
      <c r="J28" s="33"/>
      <c r="K28" s="33">
        <f t="shared" si="4"/>
        <v>0</v>
      </c>
      <c r="L28" s="12">
        <f t="shared" si="5"/>
        <v>0</v>
      </c>
      <c r="M28" s="54"/>
      <c r="N28" s="18"/>
      <c r="O28" s="54"/>
      <c r="P28" s="13">
        <f t="shared" si="7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0"/>
      <c r="D29" s="60"/>
      <c r="E29" s="33">
        <f t="shared" si="2"/>
        <v>0</v>
      </c>
      <c r="F29" s="33"/>
      <c r="G29" s="33"/>
      <c r="H29" s="33"/>
      <c r="I29" s="33"/>
      <c r="J29" s="33"/>
      <c r="K29" s="33">
        <f t="shared" si="4"/>
        <v>0</v>
      </c>
      <c r="L29" s="12">
        <f t="shared" si="5"/>
        <v>0</v>
      </c>
      <c r="M29" s="54"/>
      <c r="N29" s="18"/>
      <c r="O29" s="54"/>
      <c r="P29" s="13">
        <f t="shared" si="7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0"/>
      <c r="D30" s="60"/>
      <c r="E30" s="33">
        <f t="shared" si="2"/>
        <v>0</v>
      </c>
      <c r="F30" s="33"/>
      <c r="G30" s="33"/>
      <c r="H30" s="33"/>
      <c r="I30" s="33"/>
      <c r="J30" s="33"/>
      <c r="K30" s="33">
        <f t="shared" si="4"/>
        <v>0</v>
      </c>
      <c r="L30" s="12">
        <f t="shared" si="5"/>
        <v>0</v>
      </c>
      <c r="M30" s="54"/>
      <c r="N30" s="18"/>
      <c r="O30" s="54"/>
      <c r="P30" s="13">
        <f t="shared" si="7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204" t="s">
        <v>39</v>
      </c>
      <c r="B31" s="205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40797.600000000006</v>
      </c>
      <c r="G31" s="30">
        <f t="shared" si="8"/>
        <v>18069.799999999996</v>
      </c>
      <c r="H31" s="85">
        <f t="shared" si="8"/>
        <v>22727.8</v>
      </c>
      <c r="I31" s="30">
        <f t="shared" si="8"/>
        <v>8765.7</v>
      </c>
      <c r="J31" s="30">
        <f t="shared" si="8"/>
        <v>8395</v>
      </c>
      <c r="K31" s="30">
        <f t="shared" si="8"/>
        <v>370.6999999999998</v>
      </c>
      <c r="L31" s="192">
        <f t="shared" si="5"/>
        <v>22357.1</v>
      </c>
      <c r="M31" s="19">
        <f t="shared" si="8"/>
        <v>39244.5</v>
      </c>
      <c r="N31" s="55">
        <f t="shared" si="8"/>
        <v>3800.0000000000005</v>
      </c>
      <c r="O31" s="19">
        <f t="shared" si="8"/>
        <v>14270.099999999999</v>
      </c>
      <c r="P31" s="52">
        <f t="shared" si="8"/>
        <v>21174.4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I7" sqref="I7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4" t="s">
        <v>137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6" t="s">
        <v>13</v>
      </c>
      <c r="B3" s="204" t="s">
        <v>102</v>
      </c>
      <c r="C3" s="28" t="s">
        <v>138</v>
      </c>
      <c r="D3" s="27"/>
      <c r="E3" s="27"/>
      <c r="F3" s="36" t="s">
        <v>208</v>
      </c>
      <c r="G3" s="36" t="s">
        <v>209</v>
      </c>
      <c r="H3" s="29" t="s">
        <v>150</v>
      </c>
      <c r="I3" s="5" t="s">
        <v>24</v>
      </c>
      <c r="J3" s="207" t="s">
        <v>11</v>
      </c>
      <c r="K3" s="207" t="s">
        <v>12</v>
      </c>
      <c r="L3" s="6" t="s">
        <v>6</v>
      </c>
    </row>
    <row r="4" spans="1:12" s="10" customFormat="1" ht="42.75" customHeight="1">
      <c r="A4" s="206"/>
      <c r="B4" s="204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9"/>
      <c r="K4" s="209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173</v>
      </c>
      <c r="C6" s="12">
        <v>1378.1</v>
      </c>
      <c r="D6" s="13"/>
      <c r="E6" s="13"/>
      <c r="F6" s="60">
        <v>3476.9</v>
      </c>
      <c r="G6" s="33"/>
      <c r="H6" s="13">
        <f>F6+G6</f>
        <v>3476.9</v>
      </c>
      <c r="I6" s="62">
        <f>C6/H6*100</f>
        <v>39.6358825390434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172</v>
      </c>
      <c r="C7" s="12">
        <v>163.4</v>
      </c>
      <c r="D7" s="13"/>
      <c r="E7" s="13"/>
      <c r="F7" s="60">
        <v>184.1</v>
      </c>
      <c r="G7" s="33">
        <v>103</v>
      </c>
      <c r="H7" s="13">
        <f aca="true" t="shared" si="1" ref="H7:H29">F7+G7</f>
        <v>287.1</v>
      </c>
      <c r="I7" s="17">
        <f aca="true" t="shared" si="2" ref="I7:I29">C7/H7*100</f>
        <v>56.91396725879484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174</v>
      </c>
      <c r="C8" s="12">
        <v>50.2</v>
      </c>
      <c r="D8" s="13"/>
      <c r="E8" s="13"/>
      <c r="F8" s="60">
        <v>322.6</v>
      </c>
      <c r="G8" s="33">
        <v>69</v>
      </c>
      <c r="H8" s="13">
        <f t="shared" si="1"/>
        <v>391.6</v>
      </c>
      <c r="I8" s="17">
        <f t="shared" si="2"/>
        <v>12.819203268641472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175</v>
      </c>
      <c r="C9" s="12">
        <v>125.2</v>
      </c>
      <c r="D9" s="13"/>
      <c r="E9" s="13"/>
      <c r="F9" s="60">
        <v>104.5</v>
      </c>
      <c r="G9" s="33">
        <v>29</v>
      </c>
      <c r="H9" s="13">
        <f t="shared" si="1"/>
        <v>133.5</v>
      </c>
      <c r="I9" s="17">
        <f t="shared" si="2"/>
        <v>93.78277153558052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176</v>
      </c>
      <c r="C10" s="12">
        <v>-0.1</v>
      </c>
      <c r="D10" s="13"/>
      <c r="E10" s="13"/>
      <c r="F10" s="60">
        <v>112.2</v>
      </c>
      <c r="G10" s="33">
        <v>23</v>
      </c>
      <c r="H10" s="13">
        <f t="shared" si="1"/>
        <v>135.2</v>
      </c>
      <c r="I10" s="17">
        <f t="shared" si="2"/>
        <v>-0.07396449704142012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177</v>
      </c>
      <c r="C11" s="12">
        <v>103</v>
      </c>
      <c r="D11" s="13"/>
      <c r="E11" s="13"/>
      <c r="F11" s="60">
        <v>197</v>
      </c>
      <c r="G11" s="33">
        <v>118</v>
      </c>
      <c r="H11" s="13">
        <f t="shared" si="1"/>
        <v>315</v>
      </c>
      <c r="I11" s="17">
        <f t="shared" si="2"/>
        <v>32.698412698412696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178</v>
      </c>
      <c r="C12" s="12">
        <v>56.8</v>
      </c>
      <c r="D12" s="13"/>
      <c r="E12" s="13"/>
      <c r="F12" s="60">
        <v>142.6</v>
      </c>
      <c r="G12" s="33">
        <v>20</v>
      </c>
      <c r="H12" s="13">
        <f t="shared" si="1"/>
        <v>162.6</v>
      </c>
      <c r="I12" s="17">
        <f t="shared" si="2"/>
        <v>34.932349323493234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180</v>
      </c>
      <c r="C13" s="12">
        <v>135.7</v>
      </c>
      <c r="D13" s="13"/>
      <c r="E13" s="13"/>
      <c r="F13" s="60">
        <v>278.3</v>
      </c>
      <c r="G13" s="33">
        <v>26</v>
      </c>
      <c r="H13" s="13">
        <f t="shared" si="1"/>
        <v>304.3</v>
      </c>
      <c r="I13" s="17">
        <f t="shared" si="2"/>
        <v>44.594150509365754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179</v>
      </c>
      <c r="C14" s="12"/>
      <c r="D14" s="13"/>
      <c r="E14" s="13"/>
      <c r="F14" s="60">
        <v>113.9</v>
      </c>
      <c r="G14" s="33">
        <v>14</v>
      </c>
      <c r="H14" s="13">
        <f t="shared" si="1"/>
        <v>127.9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181</v>
      </c>
      <c r="C15" s="53">
        <v>-0.1</v>
      </c>
      <c r="D15" s="13"/>
      <c r="E15" s="13"/>
      <c r="F15" s="60">
        <v>470</v>
      </c>
      <c r="G15" s="33">
        <v>79</v>
      </c>
      <c r="H15" s="13">
        <f t="shared" si="1"/>
        <v>549</v>
      </c>
      <c r="I15" s="17">
        <f t="shared" si="2"/>
        <v>-0.018214936247723135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182</v>
      </c>
      <c r="C16" s="12">
        <v>164.3</v>
      </c>
      <c r="D16" s="13"/>
      <c r="E16" s="13"/>
      <c r="F16" s="60">
        <v>255.1</v>
      </c>
      <c r="G16" s="33">
        <v>98</v>
      </c>
      <c r="H16" s="13">
        <f t="shared" si="1"/>
        <v>353.1</v>
      </c>
      <c r="I16" s="17">
        <f t="shared" si="2"/>
        <v>46.530727839139054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183</v>
      </c>
      <c r="C17" s="12">
        <v>255.1</v>
      </c>
      <c r="D17" s="13"/>
      <c r="E17" s="13"/>
      <c r="F17" s="60">
        <v>249.8</v>
      </c>
      <c r="G17" s="33">
        <v>122</v>
      </c>
      <c r="H17" s="13">
        <f t="shared" si="1"/>
        <v>371.8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4" t="s">
        <v>39</v>
      </c>
      <c r="B30" s="205"/>
      <c r="C30" s="19">
        <f aca="true" t="shared" si="3" ref="C30:H30">SUM(C6:C29)</f>
        <v>2431.6000000000004</v>
      </c>
      <c r="D30" s="19">
        <f t="shared" si="3"/>
        <v>0</v>
      </c>
      <c r="E30" s="19">
        <f t="shared" si="3"/>
        <v>0</v>
      </c>
      <c r="F30" s="32">
        <f t="shared" si="3"/>
        <v>5907.000000000001</v>
      </c>
      <c r="G30" s="19">
        <f t="shared" si="3"/>
        <v>701</v>
      </c>
      <c r="H30" s="52">
        <f t="shared" si="3"/>
        <v>6608.000000000001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5" sqref="G15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18" t="s">
        <v>151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21" t="s">
        <v>14</v>
      </c>
      <c r="B3" s="204" t="s">
        <v>102</v>
      </c>
      <c r="C3" s="67" t="s">
        <v>36</v>
      </c>
      <c r="D3" s="68"/>
      <c r="E3" s="68"/>
      <c r="F3" s="56" t="s">
        <v>200</v>
      </c>
      <c r="G3" s="56" t="s">
        <v>209</v>
      </c>
      <c r="H3" s="69" t="s">
        <v>139</v>
      </c>
      <c r="I3" s="56" t="s">
        <v>24</v>
      </c>
      <c r="J3" s="216" t="s">
        <v>11</v>
      </c>
      <c r="K3" s="216" t="s">
        <v>5</v>
      </c>
      <c r="L3" s="70" t="s">
        <v>6</v>
      </c>
    </row>
    <row r="4" spans="1:12" ht="42.75" customHeight="1">
      <c r="A4" s="221"/>
      <c r="B4" s="204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17"/>
      <c r="K4" s="217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173</v>
      </c>
      <c r="C6" s="12">
        <v>0</v>
      </c>
      <c r="D6" s="13"/>
      <c r="E6" s="13"/>
      <c r="F6" s="60">
        <v>3476.9</v>
      </c>
      <c r="G6" s="33"/>
      <c r="H6" s="184">
        <f>F6+G6</f>
        <v>3476.9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172</v>
      </c>
      <c r="C7" s="12">
        <v>0</v>
      </c>
      <c r="D7" s="13"/>
      <c r="E7" s="13"/>
      <c r="F7" s="60">
        <v>184.1</v>
      </c>
      <c r="G7" s="33">
        <v>103</v>
      </c>
      <c r="H7" s="33">
        <f aca="true" t="shared" si="1" ref="H7:H29">F7+G7</f>
        <v>287.1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174</v>
      </c>
      <c r="C8" s="12">
        <v>0</v>
      </c>
      <c r="D8" s="13"/>
      <c r="E8" s="13"/>
      <c r="F8" s="60">
        <v>322.6</v>
      </c>
      <c r="G8" s="33">
        <v>69</v>
      </c>
      <c r="H8" s="33">
        <f t="shared" si="1"/>
        <v>391.6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175</v>
      </c>
      <c r="C9" s="12">
        <v>0</v>
      </c>
      <c r="D9" s="13"/>
      <c r="E9" s="13"/>
      <c r="F9" s="60">
        <v>104.5</v>
      </c>
      <c r="G9" s="33">
        <v>29</v>
      </c>
      <c r="H9" s="33">
        <f t="shared" si="1"/>
        <v>133.5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176</v>
      </c>
      <c r="C10" s="12">
        <v>0</v>
      </c>
      <c r="D10" s="13"/>
      <c r="E10" s="13"/>
      <c r="F10" s="60">
        <v>112.2</v>
      </c>
      <c r="G10" s="33">
        <v>23</v>
      </c>
      <c r="H10" s="33">
        <f t="shared" si="1"/>
        <v>135.2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177</v>
      </c>
      <c r="C11" s="12">
        <v>0</v>
      </c>
      <c r="D11" s="13"/>
      <c r="E11" s="13"/>
      <c r="F11" s="60">
        <v>197</v>
      </c>
      <c r="G11" s="33">
        <v>118</v>
      </c>
      <c r="H11" s="33">
        <f t="shared" si="1"/>
        <v>315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178</v>
      </c>
      <c r="C12" s="12">
        <v>0</v>
      </c>
      <c r="D12" s="13"/>
      <c r="E12" s="13"/>
      <c r="F12" s="60">
        <v>142.6</v>
      </c>
      <c r="G12" s="33">
        <v>20</v>
      </c>
      <c r="H12" s="33">
        <f t="shared" si="1"/>
        <v>162.6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180</v>
      </c>
      <c r="C13" s="12">
        <v>0</v>
      </c>
      <c r="D13" s="13"/>
      <c r="E13" s="13"/>
      <c r="F13" s="60">
        <v>278.3</v>
      </c>
      <c r="G13" s="33">
        <v>26</v>
      </c>
      <c r="H13" s="33">
        <f t="shared" si="1"/>
        <v>304.3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179</v>
      </c>
      <c r="C14" s="12">
        <v>0</v>
      </c>
      <c r="D14" s="13"/>
      <c r="E14" s="13"/>
      <c r="F14" s="60">
        <v>113.9</v>
      </c>
      <c r="G14" s="33">
        <v>14</v>
      </c>
      <c r="H14" s="33">
        <f t="shared" si="1"/>
        <v>127.9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181</v>
      </c>
      <c r="C15" s="12">
        <v>0</v>
      </c>
      <c r="D15" s="13"/>
      <c r="E15" s="13"/>
      <c r="F15" s="60">
        <v>470</v>
      </c>
      <c r="G15" s="33">
        <v>79</v>
      </c>
      <c r="H15" s="33">
        <f t="shared" si="1"/>
        <v>549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182</v>
      </c>
      <c r="C16" s="12">
        <v>0</v>
      </c>
      <c r="D16" s="13"/>
      <c r="E16" s="13"/>
      <c r="F16" s="60">
        <v>255.1</v>
      </c>
      <c r="G16" s="33">
        <v>98</v>
      </c>
      <c r="H16" s="33">
        <f t="shared" si="1"/>
        <v>353.1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183</v>
      </c>
      <c r="C17" s="12">
        <v>0</v>
      </c>
      <c r="D17" s="13"/>
      <c r="E17" s="13"/>
      <c r="F17" s="60">
        <v>249.8</v>
      </c>
      <c r="G17" s="33">
        <v>122</v>
      </c>
      <c r="H17" s="33">
        <f t="shared" si="1"/>
        <v>371.8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19" t="s">
        <v>39</v>
      </c>
      <c r="B30" s="220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5907.000000000001</v>
      </c>
      <c r="G30" s="19">
        <f t="shared" si="3"/>
        <v>701</v>
      </c>
      <c r="H30" s="19">
        <f t="shared" si="3"/>
        <v>6608.000000000001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H26" sqref="H26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4" t="s">
        <v>152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6" t="s">
        <v>14</v>
      </c>
      <c r="B3" s="204" t="s">
        <v>102</v>
      </c>
      <c r="C3" s="6" t="s">
        <v>140</v>
      </c>
      <c r="D3" s="27"/>
      <c r="E3" s="27"/>
      <c r="F3" s="36" t="s">
        <v>193</v>
      </c>
      <c r="G3" s="36" t="s">
        <v>210</v>
      </c>
      <c r="H3" s="29" t="s">
        <v>141</v>
      </c>
      <c r="I3" s="5" t="s">
        <v>41</v>
      </c>
      <c r="J3" s="207" t="s">
        <v>15</v>
      </c>
      <c r="K3" s="207" t="s">
        <v>16</v>
      </c>
      <c r="L3" s="6" t="s">
        <v>6</v>
      </c>
    </row>
    <row r="4" spans="1:12" s="10" customFormat="1" ht="42.75" customHeight="1">
      <c r="A4" s="206"/>
      <c r="B4" s="204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209"/>
      <c r="K4" s="209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173</v>
      </c>
      <c r="C6" s="12">
        <v>0</v>
      </c>
      <c r="D6" s="13"/>
      <c r="E6" s="13"/>
      <c r="F6" s="33">
        <v>6629.6</v>
      </c>
      <c r="G6" s="33">
        <v>2595.8</v>
      </c>
      <c r="H6" s="196">
        <f>F6-G6</f>
        <v>4033.8</v>
      </c>
      <c r="I6" s="63">
        <f aca="true" t="shared" si="0" ref="I6:I17"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172</v>
      </c>
      <c r="C7" s="12">
        <v>0</v>
      </c>
      <c r="D7" s="13"/>
      <c r="E7" s="13"/>
      <c r="F7" s="33">
        <v>1679.8</v>
      </c>
      <c r="G7" s="33">
        <v>487.2</v>
      </c>
      <c r="H7" s="196">
        <f aca="true" t="shared" si="2" ref="H7:H17">F7-G7</f>
        <v>1192.6</v>
      </c>
      <c r="I7" s="63">
        <f t="shared" si="0"/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174</v>
      </c>
      <c r="C8" s="12">
        <v>0</v>
      </c>
      <c r="D8" s="13"/>
      <c r="E8" s="13"/>
      <c r="F8" s="33">
        <v>3111</v>
      </c>
      <c r="G8" s="33">
        <v>654.2</v>
      </c>
      <c r="H8" s="196">
        <f t="shared" si="2"/>
        <v>2456.8</v>
      </c>
      <c r="I8" s="63">
        <f t="shared" si="0"/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175</v>
      </c>
      <c r="C9" s="12">
        <v>0</v>
      </c>
      <c r="D9" s="13"/>
      <c r="E9" s="13"/>
      <c r="F9" s="33">
        <v>1222.5</v>
      </c>
      <c r="G9" s="33">
        <v>249.8</v>
      </c>
      <c r="H9" s="196">
        <f t="shared" si="2"/>
        <v>972.7</v>
      </c>
      <c r="I9" s="63">
        <f t="shared" si="0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176</v>
      </c>
      <c r="C10" s="12">
        <v>0</v>
      </c>
      <c r="D10" s="13"/>
      <c r="E10" s="13"/>
      <c r="F10" s="33">
        <v>1330.2</v>
      </c>
      <c r="G10" s="33">
        <v>307.4</v>
      </c>
      <c r="H10" s="196">
        <f t="shared" si="2"/>
        <v>1022.8000000000001</v>
      </c>
      <c r="I10" s="63">
        <f t="shared" si="0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177</v>
      </c>
      <c r="C11" s="12">
        <v>0</v>
      </c>
      <c r="D11" s="13"/>
      <c r="E11" s="13"/>
      <c r="F11" s="33">
        <v>1341.9</v>
      </c>
      <c r="G11" s="33">
        <v>420.4</v>
      </c>
      <c r="H11" s="196">
        <f t="shared" si="2"/>
        <v>921.5000000000001</v>
      </c>
      <c r="I11" s="63">
        <f t="shared" si="0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178</v>
      </c>
      <c r="C12" s="12">
        <v>0</v>
      </c>
      <c r="D12" s="13"/>
      <c r="E12" s="13"/>
      <c r="F12" s="33">
        <v>1703.8</v>
      </c>
      <c r="G12" s="33">
        <v>342.2</v>
      </c>
      <c r="H12" s="196">
        <f t="shared" si="2"/>
        <v>1361.6</v>
      </c>
      <c r="I12" s="63">
        <f t="shared" si="0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180</v>
      </c>
      <c r="C13" s="12">
        <v>0</v>
      </c>
      <c r="D13" s="13"/>
      <c r="E13" s="13"/>
      <c r="F13" s="33">
        <v>3982</v>
      </c>
      <c r="G13" s="33">
        <v>1506.2</v>
      </c>
      <c r="H13" s="196">
        <f t="shared" si="2"/>
        <v>2475.8</v>
      </c>
      <c r="I13" s="63">
        <f t="shared" si="0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179</v>
      </c>
      <c r="C14" s="12">
        <v>0</v>
      </c>
      <c r="D14" s="13"/>
      <c r="E14" s="13"/>
      <c r="F14" s="33">
        <v>2949.4</v>
      </c>
      <c r="G14" s="33">
        <v>2000.4</v>
      </c>
      <c r="H14" s="196">
        <f t="shared" si="2"/>
        <v>949</v>
      </c>
      <c r="I14" s="63">
        <f t="shared" si="0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181</v>
      </c>
      <c r="C15" s="12">
        <v>0</v>
      </c>
      <c r="D15" s="13"/>
      <c r="E15" s="13"/>
      <c r="F15" s="33">
        <v>4055.7</v>
      </c>
      <c r="G15" s="33">
        <v>2218.9</v>
      </c>
      <c r="H15" s="196">
        <f t="shared" si="2"/>
        <v>1836.7999999999997</v>
      </c>
      <c r="I15" s="63">
        <f t="shared" si="0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182</v>
      </c>
      <c r="C16" s="12">
        <v>0</v>
      </c>
      <c r="D16" s="13"/>
      <c r="E16" s="13"/>
      <c r="F16" s="33">
        <v>10303.4</v>
      </c>
      <c r="G16" s="33">
        <v>6713.2</v>
      </c>
      <c r="H16" s="196">
        <f t="shared" si="2"/>
        <v>3590.2</v>
      </c>
      <c r="I16" s="63">
        <f t="shared" si="0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183</v>
      </c>
      <c r="C17" s="12">
        <v>0</v>
      </c>
      <c r="D17" s="13"/>
      <c r="E17" s="13"/>
      <c r="F17" s="33">
        <v>2488.3</v>
      </c>
      <c r="G17" s="33">
        <v>574.1</v>
      </c>
      <c r="H17" s="196">
        <f t="shared" si="2"/>
        <v>1914.2000000000003</v>
      </c>
      <c r="I17" s="63">
        <f t="shared" si="0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/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/>
      <c r="I19" s="64"/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/>
      <c r="I20" s="64"/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/>
      <c r="I21" s="64"/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/>
      <c r="I22" s="64"/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/>
      <c r="I23" s="63"/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/>
      <c r="I24" s="64"/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>
        <v>0.75</v>
      </c>
      <c r="L29" s="14">
        <f t="shared" si="1"/>
        <v>0</v>
      </c>
    </row>
    <row r="30" spans="1:12" ht="11.25">
      <c r="A30" s="204" t="s">
        <v>39</v>
      </c>
      <c r="B30" s="205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40797.600000000006</v>
      </c>
      <c r="G30" s="30">
        <f t="shared" si="3"/>
        <v>18069.799999999996</v>
      </c>
      <c r="H30" s="19">
        <f t="shared" si="3"/>
        <v>22727.8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D1">
      <selection activeCell="H4" sqref="H4"/>
    </sheetView>
  </sheetViews>
  <sheetFormatPr defaultColWidth="9.00390625" defaultRowHeight="12.75"/>
  <cols>
    <col min="1" max="2" width="13.25390625" style="2" customWidth="1"/>
    <col min="3" max="3" width="13.125" style="2" customWidth="1"/>
    <col min="4" max="4" width="19.00390625" style="2" customWidth="1"/>
    <col min="5" max="6" width="9.25390625" style="2" hidden="1" customWidth="1"/>
    <col min="7" max="9" width="14.125" style="2" customWidth="1"/>
    <col min="10" max="10" width="13.875" style="2" customWidth="1"/>
    <col min="11" max="11" width="16.875" style="2" customWidth="1"/>
    <col min="12" max="12" width="19.875" style="2" customWidth="1"/>
    <col min="13" max="13" width="14.25390625" style="2" customWidth="1"/>
    <col min="14" max="14" width="12.375" style="1" customWidth="1"/>
    <col min="15" max="15" width="13.125" style="2" customWidth="1"/>
    <col min="16" max="16" width="11.75390625" style="2" customWidth="1"/>
    <col min="17" max="16384" width="9.125" style="2" customWidth="1"/>
  </cols>
  <sheetData>
    <row r="1" spans="1:16" ht="38.25" customHeight="1">
      <c r="A1" s="214" t="s">
        <v>219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3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76.25" customHeight="1">
      <c r="A3" s="36" t="s">
        <v>211</v>
      </c>
      <c r="B3" s="36" t="s">
        <v>212</v>
      </c>
      <c r="C3" s="36" t="s">
        <v>213</v>
      </c>
      <c r="D3" s="29" t="s">
        <v>1</v>
      </c>
      <c r="E3" s="27"/>
      <c r="F3" s="27"/>
      <c r="G3" s="5" t="s">
        <v>214</v>
      </c>
      <c r="H3" s="5" t="s">
        <v>220</v>
      </c>
      <c r="I3" s="36" t="s">
        <v>31</v>
      </c>
      <c r="J3" s="36" t="s">
        <v>193</v>
      </c>
      <c r="K3" s="36" t="s">
        <v>215</v>
      </c>
      <c r="L3" s="29" t="s">
        <v>2</v>
      </c>
      <c r="M3" s="5" t="s">
        <v>45</v>
      </c>
      <c r="N3" s="207" t="s">
        <v>17</v>
      </c>
      <c r="O3" s="207" t="s">
        <v>18</v>
      </c>
      <c r="P3" s="6" t="s">
        <v>6</v>
      </c>
    </row>
    <row r="4" spans="1:16" s="10" customFormat="1" ht="69.75" customHeight="1">
      <c r="A4" s="8" t="s">
        <v>26</v>
      </c>
      <c r="B4" s="8" t="s">
        <v>26</v>
      </c>
      <c r="C4" s="8" t="s">
        <v>26</v>
      </c>
      <c r="D4" s="8" t="s">
        <v>42</v>
      </c>
      <c r="E4" s="7" t="s">
        <v>7</v>
      </c>
      <c r="F4" s="7" t="s">
        <v>7</v>
      </c>
      <c r="G4" s="5" t="s">
        <v>30</v>
      </c>
      <c r="H4" s="5" t="s">
        <v>30</v>
      </c>
      <c r="I4" s="8" t="s">
        <v>43</v>
      </c>
      <c r="J4" s="8" t="s">
        <v>26</v>
      </c>
      <c r="K4" s="8" t="s">
        <v>107</v>
      </c>
      <c r="L4" s="8" t="s">
        <v>44</v>
      </c>
      <c r="M4" s="8" t="s">
        <v>46</v>
      </c>
      <c r="N4" s="209"/>
      <c r="O4" s="209"/>
      <c r="P4" s="9" t="s">
        <v>47</v>
      </c>
    </row>
    <row r="5" spans="1:16" s="10" customFormat="1" ht="12" customHeight="1">
      <c r="A5" s="49">
        <v>3</v>
      </c>
      <c r="B5" s="49">
        <v>4</v>
      </c>
      <c r="C5" s="49">
        <v>5</v>
      </c>
      <c r="D5" s="49">
        <v>6</v>
      </c>
      <c r="E5" s="7"/>
      <c r="F5" s="7"/>
      <c r="G5" s="49">
        <v>7</v>
      </c>
      <c r="H5" s="49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9">
        <v>16</v>
      </c>
    </row>
    <row r="6" spans="1:16" ht="11.25">
      <c r="A6" s="53">
        <v>6562.4</v>
      </c>
      <c r="B6" s="33">
        <v>114.7</v>
      </c>
      <c r="C6" s="53">
        <v>2481</v>
      </c>
      <c r="D6" s="201">
        <f aca="true" t="shared" si="0" ref="D6:D17">A6-B6-C6</f>
        <v>3966.7</v>
      </c>
      <c r="E6" s="13"/>
      <c r="F6" s="13"/>
      <c r="G6" s="60">
        <v>0</v>
      </c>
      <c r="H6" s="60">
        <v>0</v>
      </c>
      <c r="I6" s="33">
        <f aca="true" t="shared" si="1" ref="I6:I29">H6-G6</f>
        <v>0</v>
      </c>
      <c r="J6" s="33">
        <v>6629.6</v>
      </c>
      <c r="K6" s="33">
        <v>2595.8</v>
      </c>
      <c r="L6" s="196">
        <f>J6-K6</f>
        <v>4033.8</v>
      </c>
      <c r="M6" s="17">
        <f aca="true" t="shared" si="2" ref="M6:M29">(D6-L6)/D6*100</f>
        <v>-1.6915824236771213</v>
      </c>
      <c r="N6" s="200">
        <v>0.66</v>
      </c>
      <c r="O6" s="14">
        <v>1.2</v>
      </c>
      <c r="P6" s="14">
        <v>0.792</v>
      </c>
    </row>
    <row r="7" spans="1:16" ht="11.25">
      <c r="A7" s="53">
        <v>1673.8</v>
      </c>
      <c r="B7" s="33">
        <v>46</v>
      </c>
      <c r="C7" s="53">
        <v>441.1</v>
      </c>
      <c r="D7" s="121">
        <f t="shared" si="0"/>
        <v>1186.6999999999998</v>
      </c>
      <c r="E7" s="13"/>
      <c r="F7" s="13"/>
      <c r="G7" s="60">
        <v>0</v>
      </c>
      <c r="H7" s="60">
        <v>0</v>
      </c>
      <c r="I7" s="33">
        <f t="shared" si="1"/>
        <v>0</v>
      </c>
      <c r="J7" s="33">
        <v>1679.8</v>
      </c>
      <c r="K7" s="33">
        <v>487.2</v>
      </c>
      <c r="L7" s="196">
        <f aca="true" t="shared" si="3" ref="L7:L17">J7-K7</f>
        <v>1192.6</v>
      </c>
      <c r="M7" s="17">
        <f t="shared" si="2"/>
        <v>-0.49717704558861475</v>
      </c>
      <c r="N7" s="200">
        <v>0.9</v>
      </c>
      <c r="O7" s="14">
        <v>1.2</v>
      </c>
      <c r="P7" s="14">
        <v>1.08</v>
      </c>
    </row>
    <row r="8" spans="1:16" ht="11.25">
      <c r="A8" s="53">
        <v>3111</v>
      </c>
      <c r="B8" s="33">
        <v>114.8</v>
      </c>
      <c r="C8" s="53">
        <v>539.4</v>
      </c>
      <c r="D8" s="121">
        <f t="shared" si="0"/>
        <v>2456.7999999999997</v>
      </c>
      <c r="E8" s="13"/>
      <c r="F8" s="13"/>
      <c r="G8" s="60">
        <v>0</v>
      </c>
      <c r="H8" s="60">
        <v>0</v>
      </c>
      <c r="I8" s="33">
        <f t="shared" si="1"/>
        <v>0</v>
      </c>
      <c r="J8" s="33">
        <v>3111</v>
      </c>
      <c r="K8" s="33">
        <v>654.2</v>
      </c>
      <c r="L8" s="196">
        <f t="shared" si="3"/>
        <v>2456.8</v>
      </c>
      <c r="M8" s="17">
        <f t="shared" si="2"/>
        <v>-1.8509742383851522E-14</v>
      </c>
      <c r="N8" s="200">
        <v>1.2</v>
      </c>
      <c r="O8" s="14">
        <v>1.2</v>
      </c>
      <c r="P8" s="14">
        <v>1.2</v>
      </c>
    </row>
    <row r="9" spans="1:16" ht="11.25">
      <c r="A9" s="53">
        <v>1222.5</v>
      </c>
      <c r="B9" s="33">
        <v>46</v>
      </c>
      <c r="C9" s="53">
        <v>203.8</v>
      </c>
      <c r="D9" s="121">
        <f t="shared" si="0"/>
        <v>972.7</v>
      </c>
      <c r="E9" s="13"/>
      <c r="F9" s="13"/>
      <c r="G9" s="60">
        <v>0</v>
      </c>
      <c r="H9" s="60">
        <v>0</v>
      </c>
      <c r="I9" s="33">
        <f t="shared" si="1"/>
        <v>0</v>
      </c>
      <c r="J9" s="33">
        <v>1222.5</v>
      </c>
      <c r="K9" s="33">
        <v>249.8</v>
      </c>
      <c r="L9" s="196">
        <f t="shared" si="3"/>
        <v>972.7</v>
      </c>
      <c r="M9" s="17">
        <f t="shared" si="2"/>
        <v>0</v>
      </c>
      <c r="N9" s="200">
        <v>1.2</v>
      </c>
      <c r="O9" s="14">
        <v>1.2</v>
      </c>
      <c r="P9" s="14">
        <v>1.2</v>
      </c>
    </row>
    <row r="10" spans="1:16" ht="11.25">
      <c r="A10" s="53">
        <v>1310.2</v>
      </c>
      <c r="B10" s="33">
        <v>46</v>
      </c>
      <c r="C10" s="53">
        <v>261.5</v>
      </c>
      <c r="D10" s="121">
        <f t="shared" si="0"/>
        <v>1002.7</v>
      </c>
      <c r="E10" s="13"/>
      <c r="F10" s="13"/>
      <c r="G10" s="60">
        <v>0</v>
      </c>
      <c r="H10" s="60">
        <v>0</v>
      </c>
      <c r="I10" s="33">
        <f t="shared" si="1"/>
        <v>0</v>
      </c>
      <c r="J10" s="33">
        <v>1330.2</v>
      </c>
      <c r="K10" s="33">
        <v>307.4</v>
      </c>
      <c r="L10" s="196">
        <f t="shared" si="3"/>
        <v>1022.8000000000001</v>
      </c>
      <c r="M10" s="17">
        <f t="shared" si="2"/>
        <v>-2.004587613443704</v>
      </c>
      <c r="N10" s="200">
        <v>0.6</v>
      </c>
      <c r="O10" s="14">
        <v>1.2</v>
      </c>
      <c r="P10" s="14">
        <v>0.72</v>
      </c>
    </row>
    <row r="11" spans="1:16" ht="11.25">
      <c r="A11" s="53">
        <v>1341.9</v>
      </c>
      <c r="B11" s="33">
        <v>46.1</v>
      </c>
      <c r="C11" s="53">
        <v>374.5</v>
      </c>
      <c r="D11" s="121">
        <f t="shared" si="0"/>
        <v>921.3000000000002</v>
      </c>
      <c r="E11" s="13"/>
      <c r="F11" s="13"/>
      <c r="G11" s="60">
        <v>0</v>
      </c>
      <c r="H11" s="60">
        <v>0</v>
      </c>
      <c r="I11" s="33">
        <f t="shared" si="1"/>
        <v>0</v>
      </c>
      <c r="J11" s="33">
        <v>1341.9</v>
      </c>
      <c r="K11" s="33">
        <v>420.4</v>
      </c>
      <c r="L11" s="196">
        <f t="shared" si="3"/>
        <v>921.5000000000001</v>
      </c>
      <c r="M11" s="17">
        <f t="shared" si="2"/>
        <v>-0.021708455443387793</v>
      </c>
      <c r="N11" s="200">
        <v>1.2</v>
      </c>
      <c r="O11" s="14">
        <v>1.2</v>
      </c>
      <c r="P11" s="14">
        <v>1.2</v>
      </c>
    </row>
    <row r="12" spans="1:16" ht="11.25">
      <c r="A12" s="53">
        <v>1703.8</v>
      </c>
      <c r="B12" s="33">
        <v>46</v>
      </c>
      <c r="C12" s="53">
        <v>296.2</v>
      </c>
      <c r="D12" s="121">
        <f t="shared" si="0"/>
        <v>1361.6</v>
      </c>
      <c r="E12" s="13"/>
      <c r="F12" s="13"/>
      <c r="G12" s="60">
        <v>0</v>
      </c>
      <c r="H12" s="60">
        <v>0</v>
      </c>
      <c r="I12" s="33">
        <f t="shared" si="1"/>
        <v>0</v>
      </c>
      <c r="J12" s="33">
        <v>1703.8</v>
      </c>
      <c r="K12" s="33">
        <v>342.2</v>
      </c>
      <c r="L12" s="196">
        <f t="shared" si="3"/>
        <v>1361.6</v>
      </c>
      <c r="M12" s="17">
        <f t="shared" si="2"/>
        <v>0</v>
      </c>
      <c r="N12" s="200">
        <v>1.2</v>
      </c>
      <c r="O12" s="14">
        <v>1.2</v>
      </c>
      <c r="P12" s="14">
        <v>1.2</v>
      </c>
    </row>
    <row r="13" spans="1:16" ht="11.25">
      <c r="A13" s="53">
        <v>3982</v>
      </c>
      <c r="B13" s="33">
        <v>114.8</v>
      </c>
      <c r="C13" s="53">
        <v>1391.3</v>
      </c>
      <c r="D13" s="121">
        <f t="shared" si="0"/>
        <v>2475.8999999999996</v>
      </c>
      <c r="E13" s="13"/>
      <c r="F13" s="13"/>
      <c r="G13" s="60">
        <v>0</v>
      </c>
      <c r="H13" s="60">
        <v>0</v>
      </c>
      <c r="I13" s="33">
        <f t="shared" si="1"/>
        <v>0</v>
      </c>
      <c r="J13" s="33">
        <v>3982</v>
      </c>
      <c r="K13" s="33">
        <v>1506.2</v>
      </c>
      <c r="L13" s="196">
        <f t="shared" si="3"/>
        <v>2475.8</v>
      </c>
      <c r="M13" s="17">
        <f t="shared" si="2"/>
        <v>0.00403893533662322</v>
      </c>
      <c r="N13" s="200">
        <v>1.2</v>
      </c>
      <c r="O13" s="14">
        <v>1.2</v>
      </c>
      <c r="P13" s="14">
        <v>1.2</v>
      </c>
    </row>
    <row r="14" spans="1:16" ht="11.25">
      <c r="A14" s="53">
        <v>2935.2</v>
      </c>
      <c r="B14" s="33">
        <v>1463.6</v>
      </c>
      <c r="C14" s="53">
        <v>536.9</v>
      </c>
      <c r="D14" s="121">
        <f t="shared" si="0"/>
        <v>934.6999999999999</v>
      </c>
      <c r="E14" s="13"/>
      <c r="F14" s="13"/>
      <c r="G14" s="60">
        <v>0</v>
      </c>
      <c r="H14" s="60">
        <v>0</v>
      </c>
      <c r="I14" s="33">
        <f t="shared" si="1"/>
        <v>0</v>
      </c>
      <c r="J14" s="33">
        <v>2949.4</v>
      </c>
      <c r="K14" s="33">
        <v>2000.4</v>
      </c>
      <c r="L14" s="196">
        <f t="shared" si="3"/>
        <v>949</v>
      </c>
      <c r="M14" s="17">
        <f t="shared" si="2"/>
        <v>-1.5299026425591173</v>
      </c>
      <c r="N14" s="200">
        <v>0.7</v>
      </c>
      <c r="O14" s="14">
        <v>1.2</v>
      </c>
      <c r="P14" s="14">
        <v>0.84</v>
      </c>
    </row>
    <row r="15" spans="1:16" ht="11.25">
      <c r="A15" s="53">
        <v>4029.5</v>
      </c>
      <c r="B15" s="33">
        <v>1532.4</v>
      </c>
      <c r="C15" s="53">
        <v>686.6</v>
      </c>
      <c r="D15" s="121">
        <f t="shared" si="0"/>
        <v>1810.5</v>
      </c>
      <c r="E15" s="13"/>
      <c r="F15" s="13"/>
      <c r="G15" s="60">
        <v>0</v>
      </c>
      <c r="H15" s="60">
        <v>0</v>
      </c>
      <c r="I15" s="33">
        <f t="shared" si="1"/>
        <v>0</v>
      </c>
      <c r="J15" s="33">
        <v>4055.7</v>
      </c>
      <c r="K15" s="33">
        <v>2218.9</v>
      </c>
      <c r="L15" s="196">
        <f t="shared" si="3"/>
        <v>1836.7999999999997</v>
      </c>
      <c r="M15" s="17">
        <f t="shared" si="2"/>
        <v>-1.452637392985348</v>
      </c>
      <c r="N15" s="200">
        <v>0.7</v>
      </c>
      <c r="O15" s="14">
        <v>1.2</v>
      </c>
      <c r="P15" s="14">
        <v>0.84</v>
      </c>
    </row>
    <row r="16" spans="1:16" ht="11.25">
      <c r="A16" s="53">
        <v>8883.8</v>
      </c>
      <c r="B16" s="33">
        <v>114.8</v>
      </c>
      <c r="C16" s="53">
        <v>6598.5</v>
      </c>
      <c r="D16" s="121">
        <f t="shared" si="0"/>
        <v>2170.5</v>
      </c>
      <c r="E16" s="13"/>
      <c r="F16" s="13"/>
      <c r="G16" s="60">
        <v>0</v>
      </c>
      <c r="H16" s="60">
        <v>0</v>
      </c>
      <c r="I16" s="33">
        <f t="shared" si="1"/>
        <v>0</v>
      </c>
      <c r="J16" s="33">
        <v>10303.4</v>
      </c>
      <c r="K16" s="33">
        <v>6713.2</v>
      </c>
      <c r="L16" s="196">
        <f t="shared" si="3"/>
        <v>3590.2</v>
      </c>
      <c r="M16" s="17">
        <f t="shared" si="2"/>
        <v>-65.40889196037779</v>
      </c>
      <c r="N16" s="200">
        <v>0</v>
      </c>
      <c r="O16" s="14">
        <v>1.2</v>
      </c>
      <c r="P16" s="14">
        <v>0</v>
      </c>
    </row>
    <row r="17" spans="1:16" ht="11.25">
      <c r="A17" s="53">
        <v>2488.4</v>
      </c>
      <c r="B17" s="33">
        <v>114.8</v>
      </c>
      <c r="C17" s="53">
        <v>459.3</v>
      </c>
      <c r="D17" s="121">
        <f t="shared" si="0"/>
        <v>1914.3</v>
      </c>
      <c r="E17" s="13"/>
      <c r="F17" s="13"/>
      <c r="G17" s="60">
        <v>0</v>
      </c>
      <c r="H17" s="60">
        <v>0</v>
      </c>
      <c r="I17" s="33">
        <f t="shared" si="1"/>
        <v>0</v>
      </c>
      <c r="J17" s="33">
        <v>2488.3</v>
      </c>
      <c r="K17" s="33">
        <v>574.1</v>
      </c>
      <c r="L17" s="196">
        <f t="shared" si="3"/>
        <v>1914.2000000000003</v>
      </c>
      <c r="M17" s="17">
        <f t="shared" si="2"/>
        <v>0.005223841613105662</v>
      </c>
      <c r="N17" s="200">
        <v>1.2</v>
      </c>
      <c r="O17" s="14">
        <v>1.2</v>
      </c>
      <c r="P17" s="14">
        <v>1.2</v>
      </c>
    </row>
    <row r="18" spans="1:16" ht="11.25">
      <c r="A18" s="53"/>
      <c r="B18" s="13"/>
      <c r="C18" s="53"/>
      <c r="D18" s="53"/>
      <c r="E18" s="13"/>
      <c r="F18" s="13"/>
      <c r="G18" s="60"/>
      <c r="H18" s="60"/>
      <c r="I18" s="33">
        <f t="shared" si="1"/>
        <v>0</v>
      </c>
      <c r="J18" s="33"/>
      <c r="K18" s="33"/>
      <c r="L18" s="33">
        <v>0</v>
      </c>
      <c r="M18" s="17" t="e">
        <f t="shared" si="2"/>
        <v>#DIV/0!</v>
      </c>
      <c r="N18" s="79"/>
      <c r="O18" s="14">
        <v>1.2</v>
      </c>
      <c r="P18" s="14">
        <f aca="true" t="shared" si="4" ref="P18:P29">N18*O18</f>
        <v>0</v>
      </c>
    </row>
    <row r="19" spans="1:16" ht="11.25">
      <c r="A19" s="53"/>
      <c r="B19" s="13"/>
      <c r="C19" s="53"/>
      <c r="D19" s="53">
        <f aca="true" t="shared" si="5" ref="D19:D29">A19-B19-C19</f>
        <v>0</v>
      </c>
      <c r="E19" s="13"/>
      <c r="F19" s="13"/>
      <c r="G19" s="60"/>
      <c r="H19" s="60"/>
      <c r="I19" s="33">
        <f t="shared" si="1"/>
        <v>0</v>
      </c>
      <c r="J19" s="33"/>
      <c r="K19" s="33"/>
      <c r="L19" s="33">
        <v>0</v>
      </c>
      <c r="M19" s="17" t="e">
        <f t="shared" si="2"/>
        <v>#DIV/0!</v>
      </c>
      <c r="N19" s="79"/>
      <c r="O19" s="14">
        <v>1.2</v>
      </c>
      <c r="P19" s="14">
        <f t="shared" si="4"/>
        <v>0</v>
      </c>
    </row>
    <row r="20" spans="1:16" ht="11.25">
      <c r="A20" s="53"/>
      <c r="B20" s="13"/>
      <c r="C20" s="53"/>
      <c r="D20" s="53">
        <f t="shared" si="5"/>
        <v>0</v>
      </c>
      <c r="E20" s="13"/>
      <c r="F20" s="13"/>
      <c r="G20" s="60"/>
      <c r="H20" s="60"/>
      <c r="I20" s="33">
        <f t="shared" si="1"/>
        <v>0</v>
      </c>
      <c r="J20" s="33"/>
      <c r="K20" s="33"/>
      <c r="L20" s="33">
        <v>0</v>
      </c>
      <c r="M20" s="17" t="e">
        <f t="shared" si="2"/>
        <v>#DIV/0!</v>
      </c>
      <c r="N20" s="79"/>
      <c r="O20" s="14">
        <v>1.2</v>
      </c>
      <c r="P20" s="14">
        <f t="shared" si="4"/>
        <v>0</v>
      </c>
    </row>
    <row r="21" spans="1:16" ht="11.25">
      <c r="A21" s="53"/>
      <c r="B21" s="13"/>
      <c r="C21" s="53"/>
      <c r="D21" s="53">
        <f t="shared" si="5"/>
        <v>0</v>
      </c>
      <c r="E21" s="13"/>
      <c r="F21" s="13"/>
      <c r="G21" s="60"/>
      <c r="H21" s="60"/>
      <c r="I21" s="33">
        <f t="shared" si="1"/>
        <v>0</v>
      </c>
      <c r="J21" s="33"/>
      <c r="K21" s="33"/>
      <c r="L21" s="33">
        <v>0</v>
      </c>
      <c r="M21" s="17" t="e">
        <f t="shared" si="2"/>
        <v>#DIV/0!</v>
      </c>
      <c r="N21" s="79"/>
      <c r="O21" s="14">
        <v>1.2</v>
      </c>
      <c r="P21" s="14">
        <f t="shared" si="4"/>
        <v>0</v>
      </c>
    </row>
    <row r="22" spans="1:16" ht="11.25">
      <c r="A22" s="53"/>
      <c r="B22" s="13"/>
      <c r="C22" s="53"/>
      <c r="D22" s="53">
        <f t="shared" si="5"/>
        <v>0</v>
      </c>
      <c r="E22" s="13"/>
      <c r="F22" s="13"/>
      <c r="G22" s="60"/>
      <c r="H22" s="60"/>
      <c r="I22" s="33">
        <f t="shared" si="1"/>
        <v>0</v>
      </c>
      <c r="J22" s="33"/>
      <c r="K22" s="33"/>
      <c r="L22" s="33">
        <v>0</v>
      </c>
      <c r="M22" s="17" t="e">
        <f t="shared" si="2"/>
        <v>#DIV/0!</v>
      </c>
      <c r="N22" s="79"/>
      <c r="O22" s="14">
        <v>1.2</v>
      </c>
      <c r="P22" s="14">
        <f t="shared" si="4"/>
        <v>0</v>
      </c>
    </row>
    <row r="23" spans="1:16" ht="11.25">
      <c r="A23" s="53"/>
      <c r="B23" s="13"/>
      <c r="C23" s="53"/>
      <c r="D23" s="53">
        <f t="shared" si="5"/>
        <v>0</v>
      </c>
      <c r="E23" s="13"/>
      <c r="F23" s="13"/>
      <c r="G23" s="60"/>
      <c r="H23" s="60"/>
      <c r="I23" s="33">
        <f t="shared" si="1"/>
        <v>0</v>
      </c>
      <c r="J23" s="33"/>
      <c r="K23" s="33"/>
      <c r="L23" s="33">
        <f aca="true" t="shared" si="6" ref="L23:L29">J23-K23</f>
        <v>0</v>
      </c>
      <c r="M23" s="17" t="e">
        <f t="shared" si="2"/>
        <v>#DIV/0!</v>
      </c>
      <c r="N23" s="79"/>
      <c r="O23" s="14">
        <v>1.2</v>
      </c>
      <c r="P23" s="14">
        <f t="shared" si="4"/>
        <v>0</v>
      </c>
    </row>
    <row r="24" spans="1:16" ht="11.25">
      <c r="A24" s="53"/>
      <c r="B24" s="13"/>
      <c r="C24" s="53"/>
      <c r="D24" s="53">
        <f t="shared" si="5"/>
        <v>0</v>
      </c>
      <c r="E24" s="13"/>
      <c r="F24" s="13"/>
      <c r="G24" s="60"/>
      <c r="H24" s="60"/>
      <c r="I24" s="33">
        <f t="shared" si="1"/>
        <v>0</v>
      </c>
      <c r="J24" s="33"/>
      <c r="K24" s="33"/>
      <c r="L24" s="33">
        <f t="shared" si="6"/>
        <v>0</v>
      </c>
      <c r="M24" s="17" t="e">
        <f t="shared" si="2"/>
        <v>#DIV/0!</v>
      </c>
      <c r="N24" s="79"/>
      <c r="O24" s="14">
        <v>1.2</v>
      </c>
      <c r="P24" s="14">
        <f t="shared" si="4"/>
        <v>0</v>
      </c>
    </row>
    <row r="25" spans="1:16" ht="11.25">
      <c r="A25" s="53"/>
      <c r="B25" s="13"/>
      <c r="C25" s="53"/>
      <c r="D25" s="53">
        <f t="shared" si="5"/>
        <v>0</v>
      </c>
      <c r="E25" s="13"/>
      <c r="F25" s="13"/>
      <c r="G25" s="60"/>
      <c r="H25" s="60"/>
      <c r="I25" s="33">
        <f t="shared" si="1"/>
        <v>0</v>
      </c>
      <c r="J25" s="33"/>
      <c r="K25" s="33"/>
      <c r="L25" s="33">
        <f t="shared" si="6"/>
        <v>0</v>
      </c>
      <c r="M25" s="17" t="e">
        <f t="shared" si="2"/>
        <v>#DIV/0!</v>
      </c>
      <c r="N25" s="79"/>
      <c r="O25" s="14">
        <v>1.2</v>
      </c>
      <c r="P25" s="14">
        <f t="shared" si="4"/>
        <v>0</v>
      </c>
    </row>
    <row r="26" spans="1:16" ht="11.25">
      <c r="A26" s="53"/>
      <c r="B26" s="13"/>
      <c r="C26" s="53"/>
      <c r="D26" s="53">
        <f t="shared" si="5"/>
        <v>0</v>
      </c>
      <c r="E26" s="13"/>
      <c r="F26" s="13"/>
      <c r="G26" s="60"/>
      <c r="H26" s="60"/>
      <c r="I26" s="33">
        <f t="shared" si="1"/>
        <v>0</v>
      </c>
      <c r="J26" s="33"/>
      <c r="K26" s="33"/>
      <c r="L26" s="33">
        <f t="shared" si="6"/>
        <v>0</v>
      </c>
      <c r="M26" s="17" t="e">
        <f t="shared" si="2"/>
        <v>#DIV/0!</v>
      </c>
      <c r="N26" s="79"/>
      <c r="O26" s="14">
        <v>1.2</v>
      </c>
      <c r="P26" s="14">
        <f t="shared" si="4"/>
        <v>0</v>
      </c>
    </row>
    <row r="27" spans="1:16" ht="11.25">
      <c r="A27" s="54"/>
      <c r="B27" s="18"/>
      <c r="C27" s="54"/>
      <c r="D27" s="53">
        <f t="shared" si="5"/>
        <v>0</v>
      </c>
      <c r="E27" s="18"/>
      <c r="F27" s="18"/>
      <c r="G27" s="60"/>
      <c r="H27" s="60"/>
      <c r="I27" s="33">
        <f t="shared" si="1"/>
        <v>0</v>
      </c>
      <c r="J27" s="33"/>
      <c r="K27" s="33"/>
      <c r="L27" s="33">
        <f t="shared" si="6"/>
        <v>0</v>
      </c>
      <c r="M27" s="17" t="e">
        <f t="shared" si="2"/>
        <v>#DIV/0!</v>
      </c>
      <c r="N27" s="79"/>
      <c r="O27" s="14">
        <v>1.2</v>
      </c>
      <c r="P27" s="14">
        <f t="shared" si="4"/>
        <v>0</v>
      </c>
    </row>
    <row r="28" spans="1:16" ht="11.25">
      <c r="A28" s="54"/>
      <c r="B28" s="18"/>
      <c r="C28" s="54"/>
      <c r="D28" s="53">
        <f t="shared" si="5"/>
        <v>0</v>
      </c>
      <c r="E28" s="18"/>
      <c r="F28" s="18"/>
      <c r="G28" s="60"/>
      <c r="H28" s="60"/>
      <c r="I28" s="33">
        <f t="shared" si="1"/>
        <v>0</v>
      </c>
      <c r="J28" s="33"/>
      <c r="K28" s="33"/>
      <c r="L28" s="33">
        <f t="shared" si="6"/>
        <v>0</v>
      </c>
      <c r="M28" s="17" t="e">
        <f t="shared" si="2"/>
        <v>#DIV/0!</v>
      </c>
      <c r="N28" s="79"/>
      <c r="O28" s="14">
        <v>1.2</v>
      </c>
      <c r="P28" s="14">
        <f t="shared" si="4"/>
        <v>0</v>
      </c>
    </row>
    <row r="29" spans="1:16" ht="11.25">
      <c r="A29" s="54"/>
      <c r="B29" s="18"/>
      <c r="C29" s="54"/>
      <c r="D29" s="53">
        <f t="shared" si="5"/>
        <v>0</v>
      </c>
      <c r="E29" s="18"/>
      <c r="F29" s="18"/>
      <c r="G29" s="60"/>
      <c r="H29" s="60"/>
      <c r="I29" s="33">
        <f t="shared" si="1"/>
        <v>0</v>
      </c>
      <c r="J29" s="33"/>
      <c r="K29" s="33"/>
      <c r="L29" s="33">
        <f t="shared" si="6"/>
        <v>0</v>
      </c>
      <c r="M29" s="17" t="e">
        <f t="shared" si="2"/>
        <v>#DIV/0!</v>
      </c>
      <c r="N29" s="79"/>
      <c r="O29" s="14">
        <v>1.2</v>
      </c>
      <c r="P29" s="14">
        <f t="shared" si="4"/>
        <v>0</v>
      </c>
    </row>
    <row r="30" spans="1:16" ht="11.25" customHeight="1">
      <c r="A30" s="19">
        <f aca="true" t="shared" si="7" ref="A30:L30">SUM(A6:A29)</f>
        <v>39244.5</v>
      </c>
      <c r="B30" s="55">
        <f t="shared" si="7"/>
        <v>3800.0000000000005</v>
      </c>
      <c r="C30" s="19">
        <f t="shared" si="7"/>
        <v>14270.099999999999</v>
      </c>
      <c r="D30" s="19">
        <f t="shared" si="7"/>
        <v>21174.4</v>
      </c>
      <c r="E30" s="52">
        <f t="shared" si="7"/>
        <v>0</v>
      </c>
      <c r="F30" s="19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0</v>
      </c>
      <c r="J30" s="30">
        <f t="shared" si="7"/>
        <v>40797.600000000006</v>
      </c>
      <c r="K30" s="30">
        <f t="shared" si="7"/>
        <v>18069.799999999996</v>
      </c>
      <c r="L30" s="19">
        <f t="shared" si="7"/>
        <v>22727.8</v>
      </c>
      <c r="M30" s="57" t="s">
        <v>8</v>
      </c>
      <c r="N30" s="58" t="s">
        <v>8</v>
      </c>
      <c r="O30" s="20">
        <v>1.2</v>
      </c>
      <c r="P30" s="59" t="s">
        <v>8</v>
      </c>
    </row>
    <row r="31" spans="1:14" s="25" customFormat="1" ht="11.25">
      <c r="A31" s="23"/>
      <c r="B31" s="23"/>
      <c r="C31" s="23"/>
      <c r="D31" s="23"/>
      <c r="E31" s="23"/>
      <c r="F31" s="23"/>
      <c r="G31" s="22"/>
      <c r="H31" s="22"/>
      <c r="I31" s="22"/>
      <c r="J31" s="22"/>
      <c r="K31" s="22"/>
      <c r="L31" s="23"/>
      <c r="M31" s="22"/>
      <c r="N31" s="24"/>
    </row>
    <row r="32" spans="1:14" s="25" customFormat="1" ht="11.25">
      <c r="A32" s="23"/>
      <c r="B32" s="23"/>
      <c r="C32" s="23"/>
      <c r="D32" s="23"/>
      <c r="E32" s="23"/>
      <c r="F32" s="23"/>
      <c r="G32" s="22"/>
      <c r="H32" s="22"/>
      <c r="I32" s="22"/>
      <c r="J32" s="22"/>
      <c r="K32" s="22"/>
      <c r="L32" s="23"/>
      <c r="M32" s="22"/>
      <c r="N32" s="24"/>
    </row>
    <row r="33" spans="1:14" s="25" customFormat="1" ht="11.25">
      <c r="A33" s="23"/>
      <c r="B33" s="23"/>
      <c r="C33" s="23"/>
      <c r="D33" s="23"/>
      <c r="E33" s="23"/>
      <c r="F33" s="23"/>
      <c r="G33" s="22"/>
      <c r="H33" s="22"/>
      <c r="I33" s="22"/>
      <c r="J33" s="22"/>
      <c r="K33" s="22"/>
      <c r="L33" s="23"/>
      <c r="M33" s="22"/>
      <c r="N33" s="24"/>
    </row>
    <row r="34" spans="1:14" s="25" customFormat="1" ht="11.25">
      <c r="A34" s="23"/>
      <c r="B34" s="23"/>
      <c r="C34" s="23"/>
      <c r="D34" s="23"/>
      <c r="E34" s="23"/>
      <c r="F34" s="23"/>
      <c r="G34" s="22"/>
      <c r="H34" s="22"/>
      <c r="I34" s="22"/>
      <c r="J34" s="22"/>
      <c r="K34" s="22"/>
      <c r="L34" s="23"/>
      <c r="M34" s="26"/>
      <c r="N34" s="24"/>
    </row>
    <row r="35" spans="1:14" s="25" customFormat="1" ht="11.25">
      <c r="A35" s="23"/>
      <c r="B35" s="23"/>
      <c r="C35" s="23"/>
      <c r="D35" s="23"/>
      <c r="E35" s="23"/>
      <c r="F35" s="23"/>
      <c r="G35" s="22"/>
      <c r="H35" s="22"/>
      <c r="I35" s="22"/>
      <c r="J35" s="22"/>
      <c r="K35" s="22"/>
      <c r="L35" s="23"/>
      <c r="M35" s="22"/>
      <c r="N35" s="24"/>
    </row>
    <row r="36" spans="1:14" s="25" customFormat="1" ht="11.25">
      <c r="A36" s="23"/>
      <c r="B36" s="23"/>
      <c r="C36" s="23"/>
      <c r="D36" s="23"/>
      <c r="E36" s="23"/>
      <c r="F36" s="23"/>
      <c r="G36" s="22"/>
      <c r="H36" s="22"/>
      <c r="I36" s="22"/>
      <c r="J36" s="22"/>
      <c r="K36" s="22"/>
      <c r="L36" s="23"/>
      <c r="M36" s="22"/>
      <c r="N36" s="24"/>
    </row>
    <row r="37" spans="1:14" s="25" customFormat="1" ht="11.25">
      <c r="A37" s="23"/>
      <c r="B37" s="23"/>
      <c r="C37" s="23"/>
      <c r="D37" s="23"/>
      <c r="E37" s="23"/>
      <c r="F37" s="23"/>
      <c r="G37" s="22"/>
      <c r="H37" s="22"/>
      <c r="I37" s="22"/>
      <c r="J37" s="22"/>
      <c r="K37" s="22"/>
      <c r="L37" s="23"/>
      <c r="M37" s="22"/>
      <c r="N37" s="24"/>
    </row>
    <row r="38" spans="1:14" s="25" customFormat="1" ht="11.25">
      <c r="A38" s="23"/>
      <c r="B38" s="23"/>
      <c r="C38" s="23"/>
      <c r="D38" s="23"/>
      <c r="E38" s="23"/>
      <c r="F38" s="23"/>
      <c r="L38" s="23"/>
      <c r="N38" s="24"/>
    </row>
    <row r="39" spans="1:14" s="25" customFormat="1" ht="11.25">
      <c r="A39" s="23"/>
      <c r="B39" s="23"/>
      <c r="C39" s="23"/>
      <c r="D39" s="23"/>
      <c r="E39" s="23"/>
      <c r="F39" s="23"/>
      <c r="L39" s="23"/>
      <c r="N39" s="24"/>
    </row>
    <row r="40" spans="1:14" s="25" customFormat="1" ht="11.25">
      <c r="A40" s="23"/>
      <c r="B40" s="23"/>
      <c r="C40" s="23"/>
      <c r="D40" s="23"/>
      <c r="E40" s="23"/>
      <c r="F40" s="23"/>
      <c r="L40" s="23"/>
      <c r="N40" s="24"/>
    </row>
    <row r="41" s="25" customFormat="1" ht="11.25">
      <c r="N41" s="24"/>
    </row>
    <row r="42" s="25" customFormat="1" ht="11.25">
      <c r="N42" s="24"/>
    </row>
  </sheetData>
  <mergeCells count="3">
    <mergeCell ref="N3:N4"/>
    <mergeCell ref="A1:P1"/>
    <mergeCell ref="O3:O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4" sqref="K1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6" t="s">
        <v>20</v>
      </c>
      <c r="B3" s="204" t="s">
        <v>102</v>
      </c>
      <c r="C3" s="34" t="s">
        <v>51</v>
      </c>
      <c r="D3" s="34" t="s">
        <v>216</v>
      </c>
      <c r="E3" s="34" t="s">
        <v>217</v>
      </c>
      <c r="F3" s="34" t="s">
        <v>186</v>
      </c>
      <c r="G3" s="34" t="s">
        <v>49</v>
      </c>
      <c r="H3" s="34" t="s">
        <v>142</v>
      </c>
      <c r="I3" s="5" t="s">
        <v>48</v>
      </c>
      <c r="J3" s="207" t="s">
        <v>21</v>
      </c>
      <c r="K3" s="207" t="s">
        <v>5</v>
      </c>
      <c r="L3" s="6" t="s">
        <v>6</v>
      </c>
    </row>
    <row r="4" spans="1:12" s="10" customFormat="1" ht="42.75" customHeight="1">
      <c r="A4" s="206"/>
      <c r="B4" s="204"/>
      <c r="C4" s="5" t="s">
        <v>52</v>
      </c>
      <c r="D4" s="5" t="s">
        <v>184</v>
      </c>
      <c r="E4" s="5" t="s">
        <v>184</v>
      </c>
      <c r="F4" s="5" t="s">
        <v>32</v>
      </c>
      <c r="G4" s="8" t="s">
        <v>33</v>
      </c>
      <c r="H4" s="8" t="s">
        <v>26</v>
      </c>
      <c r="I4" s="8" t="s">
        <v>53</v>
      </c>
      <c r="J4" s="209"/>
      <c r="K4" s="209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5" t="s">
        <v>173</v>
      </c>
      <c r="C6" s="16">
        <v>130</v>
      </c>
      <c r="D6" s="198">
        <v>248.9</v>
      </c>
      <c r="F6" s="48">
        <f aca="true" t="shared" si="0" ref="F6:F29">E6-D6</f>
        <v>-248.9</v>
      </c>
      <c r="G6" s="12">
        <v>0</v>
      </c>
      <c r="H6" s="60">
        <v>3294.3</v>
      </c>
      <c r="I6" s="80">
        <f>F6/H6*100</f>
        <v>-7.555474607655648</v>
      </c>
      <c r="J6" s="194" t="s">
        <v>185</v>
      </c>
      <c r="K6" s="14">
        <v>1</v>
      </c>
      <c r="L6" s="14">
        <v>1</v>
      </c>
    </row>
    <row r="7" spans="1:12" ht="11.25">
      <c r="A7" s="11">
        <v>2</v>
      </c>
      <c r="B7" s="48" t="s">
        <v>172</v>
      </c>
      <c r="C7" s="16">
        <v>468</v>
      </c>
      <c r="D7" s="199">
        <v>4.2</v>
      </c>
      <c r="F7" s="48">
        <f t="shared" si="0"/>
        <v>-4.2</v>
      </c>
      <c r="G7" s="12">
        <v>75</v>
      </c>
      <c r="H7" s="60">
        <v>166.2</v>
      </c>
      <c r="I7" s="80">
        <v>0</v>
      </c>
      <c r="J7" s="194" t="s">
        <v>185</v>
      </c>
      <c r="K7" s="14">
        <v>1</v>
      </c>
      <c r="L7" s="14">
        <v>1</v>
      </c>
    </row>
    <row r="8" spans="1:12" ht="11.25">
      <c r="A8" s="11">
        <v>3</v>
      </c>
      <c r="B8" s="48" t="s">
        <v>174</v>
      </c>
      <c r="C8" s="16">
        <v>340</v>
      </c>
      <c r="D8" s="199">
        <v>14</v>
      </c>
      <c r="F8" s="48">
        <f t="shared" si="0"/>
        <v>-14</v>
      </c>
      <c r="G8" s="12">
        <v>1.3</v>
      </c>
      <c r="H8" s="60">
        <v>275.2</v>
      </c>
      <c r="I8" s="80">
        <f aca="true" t="shared" si="1" ref="I8:I29">F8/H8*100</f>
        <v>-5.087209302325581</v>
      </c>
      <c r="J8" s="194" t="s">
        <v>185</v>
      </c>
      <c r="K8" s="14">
        <v>1</v>
      </c>
      <c r="L8" s="14">
        <v>1</v>
      </c>
    </row>
    <row r="9" spans="1:12" ht="11.25">
      <c r="A9" s="11">
        <v>4</v>
      </c>
      <c r="B9" s="48" t="s">
        <v>175</v>
      </c>
      <c r="C9" s="16">
        <v>809</v>
      </c>
      <c r="D9" s="199">
        <v>5.2</v>
      </c>
      <c r="F9" s="48">
        <f t="shared" si="0"/>
        <v>-5.2</v>
      </c>
      <c r="G9" s="12">
        <v>-214</v>
      </c>
      <c r="H9" s="60">
        <v>85.2</v>
      </c>
      <c r="I9" s="80">
        <f t="shared" si="1"/>
        <v>-6.103286384976526</v>
      </c>
      <c r="J9" s="194" t="s">
        <v>185</v>
      </c>
      <c r="K9" s="14">
        <v>1</v>
      </c>
      <c r="L9" s="14">
        <v>1</v>
      </c>
    </row>
    <row r="10" spans="1:12" ht="11.25">
      <c r="A10" s="11">
        <v>5</v>
      </c>
      <c r="B10" s="48" t="s">
        <v>176</v>
      </c>
      <c r="C10" s="16">
        <v>903</v>
      </c>
      <c r="D10" s="199">
        <v>3.2</v>
      </c>
      <c r="F10" s="48">
        <f t="shared" si="0"/>
        <v>-3.2</v>
      </c>
      <c r="G10" s="12">
        <v>0</v>
      </c>
      <c r="H10" s="60">
        <v>68.1</v>
      </c>
      <c r="I10" s="80">
        <f t="shared" si="1"/>
        <v>-4.698972099853157</v>
      </c>
      <c r="J10" s="194" t="s">
        <v>185</v>
      </c>
      <c r="K10" s="14">
        <v>1</v>
      </c>
      <c r="L10" s="14">
        <v>1</v>
      </c>
    </row>
    <row r="11" spans="1:12" ht="11.25">
      <c r="A11" s="11">
        <v>6</v>
      </c>
      <c r="B11" s="48" t="s">
        <v>177</v>
      </c>
      <c r="C11" s="16">
        <v>1688</v>
      </c>
      <c r="D11" s="199">
        <v>6.7</v>
      </c>
      <c r="F11" s="48">
        <f t="shared" si="0"/>
        <v>-6.7</v>
      </c>
      <c r="G11" s="12">
        <v>-101</v>
      </c>
      <c r="H11" s="60">
        <v>152</v>
      </c>
      <c r="I11" s="80">
        <f t="shared" si="1"/>
        <v>-4.407894736842105</v>
      </c>
      <c r="J11" s="194" t="s">
        <v>185</v>
      </c>
      <c r="K11" s="14">
        <v>1</v>
      </c>
      <c r="L11" s="14">
        <v>1</v>
      </c>
    </row>
    <row r="12" spans="1:12" ht="11.25">
      <c r="A12" s="11">
        <v>7</v>
      </c>
      <c r="B12" s="48" t="s">
        <v>178</v>
      </c>
      <c r="C12" s="16">
        <v>1230</v>
      </c>
      <c r="D12" s="199">
        <v>8.2</v>
      </c>
      <c r="F12" s="48">
        <f t="shared" si="0"/>
        <v>-8.2</v>
      </c>
      <c r="G12" s="12">
        <v>-85</v>
      </c>
      <c r="H12" s="60">
        <v>118.1</v>
      </c>
      <c r="I12" s="80">
        <f t="shared" si="1"/>
        <v>-6.943268416596105</v>
      </c>
      <c r="J12" s="194" t="s">
        <v>185</v>
      </c>
      <c r="K12" s="14">
        <v>1</v>
      </c>
      <c r="L12" s="14">
        <v>1</v>
      </c>
    </row>
    <row r="13" spans="1:12" ht="11.25">
      <c r="A13" s="11">
        <v>8</v>
      </c>
      <c r="B13" s="48" t="s">
        <v>180</v>
      </c>
      <c r="C13" s="16">
        <v>21</v>
      </c>
      <c r="D13" s="199">
        <v>9.9</v>
      </c>
      <c r="F13" s="48">
        <f t="shared" si="0"/>
        <v>-9.9</v>
      </c>
      <c r="G13" s="12">
        <v>0</v>
      </c>
      <c r="H13" s="60">
        <v>174.5</v>
      </c>
      <c r="I13" s="80">
        <f t="shared" si="1"/>
        <v>-5.673352435530086</v>
      </c>
      <c r="J13" s="194" t="s">
        <v>185</v>
      </c>
      <c r="K13" s="14">
        <v>1</v>
      </c>
      <c r="L13" s="14">
        <v>1</v>
      </c>
    </row>
    <row r="14" spans="1:12" ht="11.25">
      <c r="A14" s="11">
        <v>9</v>
      </c>
      <c r="B14" s="48" t="s">
        <v>179</v>
      </c>
      <c r="C14" s="16">
        <v>919</v>
      </c>
      <c r="D14" s="199">
        <v>1.5</v>
      </c>
      <c r="F14" s="48">
        <f t="shared" si="0"/>
        <v>-1.5</v>
      </c>
      <c r="G14" s="12">
        <v>-138</v>
      </c>
      <c r="H14" s="60">
        <v>100.3</v>
      </c>
      <c r="I14" s="80">
        <f t="shared" si="1"/>
        <v>-1.4955134596211366</v>
      </c>
      <c r="J14" s="194" t="s">
        <v>185</v>
      </c>
      <c r="K14" s="14">
        <v>1</v>
      </c>
      <c r="L14" s="14">
        <v>1</v>
      </c>
    </row>
    <row r="15" spans="1:12" ht="11.25">
      <c r="A15" s="11">
        <v>10</v>
      </c>
      <c r="B15" s="48" t="s">
        <v>181</v>
      </c>
      <c r="C15" s="16">
        <v>319</v>
      </c>
      <c r="D15" s="199">
        <v>10.9</v>
      </c>
      <c r="F15" s="48">
        <f t="shared" si="0"/>
        <v>-10.9</v>
      </c>
      <c r="G15" s="12">
        <v>-62</v>
      </c>
      <c r="H15" s="60">
        <v>359.6</v>
      </c>
      <c r="I15" s="80">
        <f t="shared" si="1"/>
        <v>-3.0311457174638488</v>
      </c>
      <c r="J15" s="194" t="s">
        <v>185</v>
      </c>
      <c r="K15" s="14">
        <v>1</v>
      </c>
      <c r="L15" s="14">
        <v>1</v>
      </c>
    </row>
    <row r="16" spans="1:12" ht="11.25">
      <c r="A16" s="11">
        <v>11</v>
      </c>
      <c r="B16" s="48" t="s">
        <v>182</v>
      </c>
      <c r="C16" s="16">
        <v>1324</v>
      </c>
      <c r="D16" s="199">
        <v>13.1</v>
      </c>
      <c r="F16" s="48">
        <f t="shared" si="0"/>
        <v>-13.1</v>
      </c>
      <c r="G16" s="12">
        <v>-423</v>
      </c>
      <c r="H16" s="60">
        <v>200.7</v>
      </c>
      <c r="I16" s="80">
        <f t="shared" si="1"/>
        <v>-6.527154957648232</v>
      </c>
      <c r="J16" s="194" t="s">
        <v>185</v>
      </c>
      <c r="K16" s="14">
        <v>1</v>
      </c>
      <c r="L16" s="14">
        <v>1</v>
      </c>
    </row>
    <row r="17" spans="1:12" ht="11.25">
      <c r="A17" s="11">
        <v>12</v>
      </c>
      <c r="B17" s="48" t="s">
        <v>183</v>
      </c>
      <c r="C17" s="16">
        <v>365</v>
      </c>
      <c r="D17" s="60">
        <v>7.9</v>
      </c>
      <c r="E17" s="23"/>
      <c r="F17" s="48">
        <f t="shared" si="0"/>
        <v>-7.9</v>
      </c>
      <c r="G17" s="12">
        <v>-286</v>
      </c>
      <c r="H17" s="60">
        <v>212.8</v>
      </c>
      <c r="I17" s="80">
        <f t="shared" si="1"/>
        <v>-3.712406015037594</v>
      </c>
      <c r="J17" s="194" t="s">
        <v>185</v>
      </c>
      <c r="K17" s="14">
        <v>1</v>
      </c>
      <c r="L17" s="14">
        <v>1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4" t="s">
        <v>39</v>
      </c>
      <c r="B30" s="205"/>
      <c r="C30" s="19">
        <f aca="true" t="shared" si="3" ref="C30:H30">SUM(C6:C29)</f>
        <v>22646</v>
      </c>
      <c r="D30" s="19">
        <f>SUM(D6:D29)</f>
        <v>333.69999999999993</v>
      </c>
      <c r="E30" s="19">
        <f>SUM(E6:E29)</f>
        <v>0</v>
      </c>
      <c r="F30" s="19">
        <f t="shared" si="3"/>
        <v>-333.69999999999993</v>
      </c>
      <c r="G30" s="19">
        <f t="shared" si="3"/>
        <v>-3331.1000000000004</v>
      </c>
      <c r="H30" s="19">
        <f t="shared" si="3"/>
        <v>5207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0" sqref="C4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10" t="s">
        <v>101</v>
      </c>
      <c r="C1" s="210"/>
      <c r="D1" s="210"/>
      <c r="E1" s="210"/>
      <c r="F1" s="210"/>
      <c r="G1" s="210"/>
      <c r="H1" s="210"/>
      <c r="I1" s="210"/>
      <c r="J1" s="210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6" t="s">
        <v>3</v>
      </c>
      <c r="B4" s="207" t="s">
        <v>102</v>
      </c>
      <c r="C4" s="207" t="s">
        <v>103</v>
      </c>
      <c r="D4" s="207" t="s">
        <v>188</v>
      </c>
      <c r="E4" s="207" t="s">
        <v>189</v>
      </c>
      <c r="F4" s="207" t="s">
        <v>104</v>
      </c>
      <c r="G4" s="207" t="s">
        <v>99</v>
      </c>
      <c r="H4" s="207" t="s">
        <v>100</v>
      </c>
      <c r="I4" s="207" t="s">
        <v>5</v>
      </c>
      <c r="J4" s="211" t="s">
        <v>6</v>
      </c>
    </row>
    <row r="5" spans="1:10" ht="135" customHeight="1">
      <c r="A5" s="206"/>
      <c r="B5" s="208"/>
      <c r="C5" s="209"/>
      <c r="D5" s="209"/>
      <c r="E5" s="209"/>
      <c r="F5" s="209"/>
      <c r="G5" s="209"/>
      <c r="H5" s="208"/>
      <c r="I5" s="208"/>
      <c r="J5" s="212"/>
    </row>
    <row r="6" spans="1:10" s="10" customFormat="1" ht="51" customHeight="1">
      <c r="A6" s="206"/>
      <c r="B6" s="209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9"/>
      <c r="I6" s="209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173</v>
      </c>
      <c r="C8" s="48">
        <v>489.7</v>
      </c>
      <c r="D8" s="60">
        <v>3476.9</v>
      </c>
      <c r="E8" s="184"/>
      <c r="F8" s="13">
        <f>D8+E8</f>
        <v>3476.9</v>
      </c>
      <c r="G8" s="17">
        <f aca="true" t="shared" si="0" ref="G8:G31">C8/(C8+F8)*100</f>
        <v>12.345585640094791</v>
      </c>
      <c r="H8" s="15">
        <v>0.792</v>
      </c>
      <c r="I8" s="14">
        <v>1.2</v>
      </c>
      <c r="J8" s="38">
        <f aca="true" t="shared" si="1" ref="J8:J31">H8*I8</f>
        <v>0.9504</v>
      </c>
    </row>
    <row r="9" spans="1:10" ht="11.25">
      <c r="A9" s="11">
        <v>2</v>
      </c>
      <c r="B9" s="16" t="s">
        <v>172</v>
      </c>
      <c r="C9" s="48">
        <v>1002.5</v>
      </c>
      <c r="D9" s="60">
        <v>184.1</v>
      </c>
      <c r="E9" s="33">
        <v>103</v>
      </c>
      <c r="F9" s="13">
        <f aca="true" t="shared" si="2" ref="F9:F31">D9+E9</f>
        <v>287.1</v>
      </c>
      <c r="G9" s="17">
        <f t="shared" si="0"/>
        <v>77.73728287841192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174</v>
      </c>
      <c r="C10" s="48">
        <v>2134.2</v>
      </c>
      <c r="D10" s="60">
        <v>322.6</v>
      </c>
      <c r="E10" s="33">
        <v>69</v>
      </c>
      <c r="F10" s="13">
        <f t="shared" si="2"/>
        <v>391.6</v>
      </c>
      <c r="G10" s="17">
        <f t="shared" si="0"/>
        <v>84.49600126692533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175</v>
      </c>
      <c r="C11" s="48">
        <v>868.2</v>
      </c>
      <c r="D11" s="60">
        <v>104.5</v>
      </c>
      <c r="E11" s="33">
        <v>29</v>
      </c>
      <c r="F11" s="13">
        <f t="shared" si="2"/>
        <v>133.5</v>
      </c>
      <c r="G11" s="17">
        <f t="shared" si="0"/>
        <v>86.67265648397724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176</v>
      </c>
      <c r="C12" s="48">
        <v>890.6</v>
      </c>
      <c r="D12" s="60">
        <v>112.2</v>
      </c>
      <c r="E12" s="33">
        <v>23</v>
      </c>
      <c r="F12" s="13">
        <f t="shared" si="2"/>
        <v>135.2</v>
      </c>
      <c r="G12" s="17">
        <f t="shared" si="0"/>
        <v>86.82004289335154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177</v>
      </c>
      <c r="C13" s="48">
        <v>724.4</v>
      </c>
      <c r="D13" s="60">
        <v>197</v>
      </c>
      <c r="E13" s="33">
        <v>118</v>
      </c>
      <c r="F13" s="13">
        <f t="shared" si="2"/>
        <v>315</v>
      </c>
      <c r="G13" s="17">
        <f t="shared" si="0"/>
        <v>69.69405426207427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178</v>
      </c>
      <c r="C14" s="48">
        <v>1219</v>
      </c>
      <c r="D14" s="60">
        <v>142.6</v>
      </c>
      <c r="E14" s="33">
        <v>20</v>
      </c>
      <c r="F14" s="13">
        <f t="shared" si="2"/>
        <v>162.6</v>
      </c>
      <c r="G14" s="17">
        <f t="shared" si="0"/>
        <v>88.23103647944413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180</v>
      </c>
      <c r="C15" s="48">
        <v>2197.5</v>
      </c>
      <c r="D15" s="60">
        <v>278.3</v>
      </c>
      <c r="E15" s="33">
        <v>26</v>
      </c>
      <c r="F15" s="13">
        <f t="shared" si="2"/>
        <v>304.3</v>
      </c>
      <c r="G15" s="17">
        <f t="shared" si="0"/>
        <v>87.8367575345751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179</v>
      </c>
      <c r="C16" s="48">
        <v>820.9</v>
      </c>
      <c r="D16" s="60">
        <v>113.9</v>
      </c>
      <c r="E16" s="33">
        <v>14</v>
      </c>
      <c r="F16" s="13">
        <f t="shared" si="2"/>
        <v>127.9</v>
      </c>
      <c r="G16" s="17">
        <f t="shared" si="0"/>
        <v>86.51981450252951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181</v>
      </c>
      <c r="C17" s="48">
        <v>1340.6</v>
      </c>
      <c r="D17" s="60">
        <v>470</v>
      </c>
      <c r="E17" s="33">
        <v>79</v>
      </c>
      <c r="F17" s="13">
        <f t="shared" si="2"/>
        <v>549</v>
      </c>
      <c r="G17" s="17">
        <f t="shared" si="0"/>
        <v>70.94623200677393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182</v>
      </c>
      <c r="C18" s="48">
        <v>1915.4</v>
      </c>
      <c r="D18" s="60">
        <v>255.1</v>
      </c>
      <c r="E18" s="33">
        <v>98</v>
      </c>
      <c r="F18" s="13">
        <f t="shared" si="2"/>
        <v>353.1</v>
      </c>
      <c r="G18" s="17">
        <f t="shared" si="0"/>
        <v>84.43464844610978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183</v>
      </c>
      <c r="C19" s="48">
        <v>1664.4</v>
      </c>
      <c r="D19" s="60">
        <v>249.8</v>
      </c>
      <c r="E19" s="33">
        <v>122</v>
      </c>
      <c r="F19" s="13">
        <f t="shared" si="2"/>
        <v>371.8</v>
      </c>
      <c r="G19" s="17">
        <f t="shared" si="0"/>
        <v>81.74049700422356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4" t="s">
        <v>78</v>
      </c>
      <c r="B32" s="205"/>
      <c r="C32" s="30">
        <f>SUM(C8:C31)</f>
        <v>15267.399999999998</v>
      </c>
      <c r="D32" s="30">
        <f>SUM(D8:D31)</f>
        <v>5907.000000000001</v>
      </c>
      <c r="E32" s="19">
        <f>SUM(E8:E31)</f>
        <v>701</v>
      </c>
      <c r="F32" s="19">
        <f>SUM(F8:F31)</f>
        <v>6608.000000000001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C1">
      <selection activeCell="F6" sqref="F6:H17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.75">
      <c r="A1" s="210" t="s">
        <v>105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06" t="s">
        <v>3</v>
      </c>
      <c r="B3" s="204" t="s">
        <v>102</v>
      </c>
      <c r="C3" s="36" t="s">
        <v>190</v>
      </c>
      <c r="D3" s="34" t="s">
        <v>126</v>
      </c>
      <c r="E3" s="98" t="s">
        <v>106</v>
      </c>
      <c r="F3" s="36" t="s">
        <v>191</v>
      </c>
      <c r="G3" s="160" t="s">
        <v>127</v>
      </c>
      <c r="H3" s="98" t="s">
        <v>128</v>
      </c>
      <c r="I3" s="28" t="s">
        <v>24</v>
      </c>
      <c r="J3" s="207" t="s">
        <v>80</v>
      </c>
      <c r="K3" s="207" t="s">
        <v>5</v>
      </c>
      <c r="L3" s="29" t="s">
        <v>6</v>
      </c>
    </row>
    <row r="4" spans="1:12" ht="45.75" customHeight="1">
      <c r="A4" s="206"/>
      <c r="B4" s="204"/>
      <c r="C4" s="8" t="s">
        <v>90</v>
      </c>
      <c r="D4" s="8" t="s">
        <v>153</v>
      </c>
      <c r="E4" s="8" t="s">
        <v>68</v>
      </c>
      <c r="F4" s="36" t="s">
        <v>7</v>
      </c>
      <c r="G4" s="8" t="s">
        <v>153</v>
      </c>
      <c r="H4" s="83" t="s">
        <v>55</v>
      </c>
      <c r="I4" s="144" t="s">
        <v>91</v>
      </c>
      <c r="J4" s="209"/>
      <c r="K4" s="209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173</v>
      </c>
      <c r="C6" s="48">
        <v>5</v>
      </c>
      <c r="D6" s="48"/>
      <c r="E6" s="84">
        <f aca="true" t="shared" si="0" ref="E6:E29">C6-D6</f>
        <v>5</v>
      </c>
      <c r="F6" s="33">
        <v>6629.6</v>
      </c>
      <c r="G6" s="33">
        <v>2595.8</v>
      </c>
      <c r="H6" s="196">
        <f>F6-G6</f>
        <v>4033.8</v>
      </c>
      <c r="I6" s="177">
        <f aca="true" t="shared" si="1" ref="I6:I29">E6/H6*100</f>
        <v>0.12395260052555901</v>
      </c>
      <c r="J6" s="178">
        <v>0</v>
      </c>
      <c r="K6" s="179">
        <v>0.5</v>
      </c>
      <c r="L6" s="179">
        <v>0</v>
      </c>
    </row>
    <row r="7" spans="1:12" ht="11.25">
      <c r="A7" s="100">
        <v>2</v>
      </c>
      <c r="B7" s="16" t="s">
        <v>172</v>
      </c>
      <c r="C7" s="48">
        <v>5</v>
      </c>
      <c r="D7" s="48"/>
      <c r="E7" s="84">
        <f t="shared" si="0"/>
        <v>5</v>
      </c>
      <c r="F7" s="33">
        <v>1679.8</v>
      </c>
      <c r="G7" s="33">
        <v>487.2</v>
      </c>
      <c r="H7" s="196">
        <f aca="true" t="shared" si="2" ref="H7:H17">F7-G7</f>
        <v>1192.6</v>
      </c>
      <c r="I7" s="177">
        <f t="shared" si="1"/>
        <v>0.4192520543350663</v>
      </c>
      <c r="J7" s="178">
        <v>0</v>
      </c>
      <c r="K7" s="179">
        <v>0.5</v>
      </c>
      <c r="L7" s="179">
        <f aca="true" t="shared" si="3" ref="L7:L29">J7*K7</f>
        <v>0</v>
      </c>
    </row>
    <row r="8" spans="1:12" ht="11.25">
      <c r="A8" s="100">
        <v>3</v>
      </c>
      <c r="B8" s="16" t="s">
        <v>174</v>
      </c>
      <c r="C8" s="48">
        <v>10</v>
      </c>
      <c r="D8" s="48"/>
      <c r="E8" s="84">
        <f t="shared" si="0"/>
        <v>10</v>
      </c>
      <c r="F8" s="33">
        <v>3111</v>
      </c>
      <c r="G8" s="33">
        <v>654.2</v>
      </c>
      <c r="H8" s="196">
        <f t="shared" si="2"/>
        <v>2456.8</v>
      </c>
      <c r="I8" s="177">
        <f t="shared" si="1"/>
        <v>0.40703353956366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175</v>
      </c>
      <c r="C9" s="48">
        <v>5</v>
      </c>
      <c r="D9" s="48"/>
      <c r="E9" s="84">
        <f t="shared" si="0"/>
        <v>5</v>
      </c>
      <c r="F9" s="33">
        <v>1222.5</v>
      </c>
      <c r="G9" s="33">
        <v>249.8</v>
      </c>
      <c r="H9" s="196">
        <f t="shared" si="2"/>
        <v>972.7</v>
      </c>
      <c r="I9" s="177">
        <f t="shared" si="1"/>
        <v>0.5140331037318803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176</v>
      </c>
      <c r="C10" s="48">
        <v>5</v>
      </c>
      <c r="D10" s="48"/>
      <c r="E10" s="84">
        <f t="shared" si="0"/>
        <v>5</v>
      </c>
      <c r="F10" s="33">
        <v>1330.2</v>
      </c>
      <c r="G10" s="33">
        <v>307.4</v>
      </c>
      <c r="H10" s="196">
        <f t="shared" si="2"/>
        <v>1022.8000000000001</v>
      </c>
      <c r="I10" s="177">
        <f t="shared" si="1"/>
        <v>0.48885412592882277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177</v>
      </c>
      <c r="C11" s="48"/>
      <c r="D11" s="48"/>
      <c r="E11" s="84">
        <f t="shared" si="0"/>
        <v>0</v>
      </c>
      <c r="F11" s="33">
        <v>1341.9</v>
      </c>
      <c r="G11" s="33">
        <v>420.4</v>
      </c>
      <c r="H11" s="196">
        <f t="shared" si="2"/>
        <v>921.5000000000001</v>
      </c>
      <c r="I11" s="177">
        <f t="shared" si="1"/>
        <v>0</v>
      </c>
      <c r="J11" s="178">
        <v>0</v>
      </c>
      <c r="K11" s="179">
        <v>0.5</v>
      </c>
      <c r="L11" s="179">
        <f t="shared" si="3"/>
        <v>0</v>
      </c>
    </row>
    <row r="12" spans="1:12" ht="11.25">
      <c r="A12" s="100">
        <v>7</v>
      </c>
      <c r="B12" s="16" t="s">
        <v>178</v>
      </c>
      <c r="C12" s="48"/>
      <c r="D12" s="48"/>
      <c r="E12" s="84">
        <f t="shared" si="0"/>
        <v>0</v>
      </c>
      <c r="F12" s="33">
        <v>1703.8</v>
      </c>
      <c r="G12" s="33">
        <v>342.2</v>
      </c>
      <c r="H12" s="196">
        <f t="shared" si="2"/>
        <v>1361.6</v>
      </c>
      <c r="I12" s="177">
        <f t="shared" si="1"/>
        <v>0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180</v>
      </c>
      <c r="C13" s="48"/>
      <c r="D13" s="48"/>
      <c r="E13" s="84">
        <f t="shared" si="0"/>
        <v>0</v>
      </c>
      <c r="F13" s="33">
        <v>3982</v>
      </c>
      <c r="G13" s="33">
        <v>1506.2</v>
      </c>
      <c r="H13" s="196">
        <f t="shared" si="2"/>
        <v>2475.8</v>
      </c>
      <c r="I13" s="177">
        <f t="shared" si="1"/>
        <v>0</v>
      </c>
      <c r="J13" s="178">
        <v>0</v>
      </c>
      <c r="K13" s="179">
        <v>0.5</v>
      </c>
      <c r="L13" s="179">
        <v>0</v>
      </c>
    </row>
    <row r="14" spans="1:12" ht="11.25">
      <c r="A14" s="100">
        <v>9</v>
      </c>
      <c r="B14" s="16" t="s">
        <v>179</v>
      </c>
      <c r="C14" s="48">
        <v>1417.5</v>
      </c>
      <c r="D14" s="48">
        <v>1417.5</v>
      </c>
      <c r="E14" s="84">
        <f t="shared" si="0"/>
        <v>0</v>
      </c>
      <c r="F14" s="33">
        <v>2949.4</v>
      </c>
      <c r="G14" s="33">
        <v>2000.4</v>
      </c>
      <c r="H14" s="196">
        <f t="shared" si="2"/>
        <v>949</v>
      </c>
      <c r="I14" s="177">
        <f t="shared" si="1"/>
        <v>0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181</v>
      </c>
      <c r="C15" s="48">
        <v>1434.5</v>
      </c>
      <c r="D15" s="48">
        <v>1417.5</v>
      </c>
      <c r="E15" s="84">
        <f t="shared" si="0"/>
        <v>17</v>
      </c>
      <c r="F15" s="33">
        <v>4055.7</v>
      </c>
      <c r="G15" s="33">
        <v>2218.9</v>
      </c>
      <c r="H15" s="196">
        <f t="shared" si="2"/>
        <v>1836.7999999999997</v>
      </c>
      <c r="I15" s="177">
        <f t="shared" si="1"/>
        <v>0.9255226480836239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182</v>
      </c>
      <c r="C16" s="48">
        <v>5865.7</v>
      </c>
      <c r="D16" s="48">
        <v>5560</v>
      </c>
      <c r="E16" s="84">
        <f t="shared" si="0"/>
        <v>305.6999999999998</v>
      </c>
      <c r="F16" s="33">
        <v>10303.4</v>
      </c>
      <c r="G16" s="33">
        <v>6713.2</v>
      </c>
      <c r="H16" s="196">
        <f t="shared" si="2"/>
        <v>3590.2</v>
      </c>
      <c r="I16" s="177">
        <f t="shared" si="1"/>
        <v>8.514845969583863</v>
      </c>
      <c r="J16" s="178">
        <v>0.5</v>
      </c>
      <c r="K16" s="179">
        <v>0.5</v>
      </c>
      <c r="L16" s="179">
        <v>0.5</v>
      </c>
    </row>
    <row r="17" spans="1:12" ht="11.25">
      <c r="A17" s="100">
        <v>12</v>
      </c>
      <c r="B17" s="16" t="s">
        <v>183</v>
      </c>
      <c r="C17" s="48">
        <v>18</v>
      </c>
      <c r="D17" s="48"/>
      <c r="E17" s="84">
        <f t="shared" si="0"/>
        <v>18</v>
      </c>
      <c r="F17" s="33">
        <v>2488.3</v>
      </c>
      <c r="G17" s="33">
        <v>574.1</v>
      </c>
      <c r="H17" s="196">
        <f t="shared" si="2"/>
        <v>1914.2000000000003</v>
      </c>
      <c r="I17" s="177">
        <f t="shared" si="1"/>
        <v>0.9403406122662208</v>
      </c>
      <c r="J17" s="178">
        <v>0</v>
      </c>
      <c r="K17" s="179">
        <v>0.5</v>
      </c>
      <c r="L17" s="179">
        <v>0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165">
        <f aca="true" t="shared" si="4" ref="H18:H29">F18-G18</f>
        <v>0</v>
      </c>
      <c r="I18" s="177" t="e">
        <f t="shared" si="1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65">
        <f t="shared" si="4"/>
        <v>0</v>
      </c>
      <c r="I19" s="177" t="e">
        <f t="shared" si="1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65">
        <f t="shared" si="4"/>
        <v>0</v>
      </c>
      <c r="I20" s="177" t="e">
        <f t="shared" si="1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65">
        <f t="shared" si="4"/>
        <v>0</v>
      </c>
      <c r="I21" s="177" t="e">
        <f t="shared" si="1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65">
        <f t="shared" si="4"/>
        <v>0</v>
      </c>
      <c r="I22" s="177" t="e">
        <f t="shared" si="1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65">
        <f t="shared" si="4"/>
        <v>0</v>
      </c>
      <c r="I23" s="177" t="e">
        <f t="shared" si="1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65">
        <f t="shared" si="4"/>
        <v>0</v>
      </c>
      <c r="I24" s="177" t="e">
        <f t="shared" si="1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65">
        <f t="shared" si="4"/>
        <v>0</v>
      </c>
      <c r="I25" s="177" t="e">
        <f t="shared" si="1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65">
        <f t="shared" si="4"/>
        <v>0</v>
      </c>
      <c r="I26" s="177" t="e">
        <f t="shared" si="1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65">
        <f t="shared" si="4"/>
        <v>0</v>
      </c>
      <c r="I27" s="177" t="e">
        <f t="shared" si="1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65">
        <f t="shared" si="4"/>
        <v>0</v>
      </c>
      <c r="I28" s="177" t="e">
        <f t="shared" si="1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65">
        <f t="shared" si="4"/>
        <v>0</v>
      </c>
      <c r="I29" s="177" t="e">
        <f t="shared" si="1"/>
        <v>#DIV/0!</v>
      </c>
      <c r="J29" s="178"/>
      <c r="K29" s="179">
        <v>0.5</v>
      </c>
      <c r="L29" s="179">
        <f t="shared" si="3"/>
        <v>0</v>
      </c>
    </row>
    <row r="30" spans="1:12" ht="11.25">
      <c r="A30" s="204" t="s">
        <v>65</v>
      </c>
      <c r="B30" s="205"/>
      <c r="C30" s="30">
        <f aca="true" t="shared" si="5" ref="C30:H30">SUM(C6:C29)</f>
        <v>8765.7</v>
      </c>
      <c r="D30" s="30">
        <f t="shared" si="5"/>
        <v>8395</v>
      </c>
      <c r="E30" s="141">
        <f t="shared" si="5"/>
        <v>370.6999999999998</v>
      </c>
      <c r="F30" s="141">
        <f t="shared" si="5"/>
        <v>40797.600000000006</v>
      </c>
      <c r="G30" s="141">
        <f>SUM(G6:G29)</f>
        <v>18069.799999999996</v>
      </c>
      <c r="H30" s="85">
        <f t="shared" si="5"/>
        <v>22727.8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10" t="s">
        <v>108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4" ht="11.25">
      <c r="A2" s="113"/>
      <c r="B2" s="114"/>
      <c r="C2" s="114"/>
      <c r="D2" s="114"/>
    </row>
    <row r="3" spans="1:14" ht="173.25" customHeight="1">
      <c r="A3" s="206" t="s">
        <v>3</v>
      </c>
      <c r="B3" s="207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192</v>
      </c>
      <c r="I3" s="160" t="s">
        <v>130</v>
      </c>
      <c r="J3" s="98" t="s">
        <v>131</v>
      </c>
      <c r="K3" s="5" t="s">
        <v>83</v>
      </c>
      <c r="L3" s="207" t="s">
        <v>4</v>
      </c>
      <c r="M3" s="207" t="s">
        <v>5</v>
      </c>
      <c r="N3" s="29" t="s">
        <v>6</v>
      </c>
    </row>
    <row r="4" spans="1:14" ht="53.25" customHeight="1">
      <c r="A4" s="213"/>
      <c r="B4" s="209"/>
      <c r="C4" s="8" t="s">
        <v>26</v>
      </c>
      <c r="D4" s="96" t="s">
        <v>113</v>
      </c>
      <c r="E4" s="8" t="s">
        <v>153</v>
      </c>
      <c r="F4" s="8" t="s">
        <v>26</v>
      </c>
      <c r="G4" s="8" t="s">
        <v>26</v>
      </c>
      <c r="H4" s="36" t="s">
        <v>7</v>
      </c>
      <c r="I4" s="8" t="s">
        <v>153</v>
      </c>
      <c r="J4" s="161" t="s">
        <v>84</v>
      </c>
      <c r="K4" s="135" t="s">
        <v>85</v>
      </c>
      <c r="L4" s="209"/>
      <c r="M4" s="209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173</v>
      </c>
      <c r="C6" s="154">
        <v>974.5</v>
      </c>
      <c r="D6" s="18">
        <v>89.2</v>
      </c>
      <c r="E6" s="154">
        <v>885.3</v>
      </c>
      <c r="F6" s="163">
        <v>0</v>
      </c>
      <c r="G6" s="164">
        <v>0</v>
      </c>
      <c r="H6" s="33">
        <v>6629.6</v>
      </c>
      <c r="I6" s="33">
        <v>2595.8</v>
      </c>
      <c r="J6" s="196">
        <f>H6-I6</f>
        <v>4033.8</v>
      </c>
      <c r="K6" s="166">
        <f aca="true" t="shared" si="0" ref="K6:K29">(E6+F6+G6)/J6*100</f>
        <v>21.94704744905548</v>
      </c>
      <c r="L6" s="167">
        <v>0.961</v>
      </c>
      <c r="M6" s="125">
        <v>1.5</v>
      </c>
      <c r="N6" s="125">
        <f aca="true" t="shared" si="1" ref="N6:N29">L6*M6</f>
        <v>1.4415</v>
      </c>
    </row>
    <row r="7" spans="1:14" ht="11.25">
      <c r="A7" s="100">
        <v>2</v>
      </c>
      <c r="B7" s="16" t="s">
        <v>172</v>
      </c>
      <c r="C7" s="84">
        <v>730.4</v>
      </c>
      <c r="D7" s="18">
        <v>35.7</v>
      </c>
      <c r="E7" s="84">
        <v>694.7</v>
      </c>
      <c r="F7" s="163">
        <v>0</v>
      </c>
      <c r="G7" s="164">
        <v>0</v>
      </c>
      <c r="H7" s="33">
        <v>1679.8</v>
      </c>
      <c r="I7" s="33">
        <v>487.2</v>
      </c>
      <c r="J7" s="196">
        <f aca="true" t="shared" si="2" ref="J7:J17">H7-I7</f>
        <v>1192.6</v>
      </c>
      <c r="K7" s="166">
        <f t="shared" si="0"/>
        <v>58.25088042931411</v>
      </c>
      <c r="L7" s="167">
        <v>0.235</v>
      </c>
      <c r="M7" s="125">
        <v>1.5</v>
      </c>
      <c r="N7" s="125">
        <f t="shared" si="1"/>
        <v>0.3525</v>
      </c>
    </row>
    <row r="8" spans="1:14" ht="11.25">
      <c r="A8" s="100">
        <v>3</v>
      </c>
      <c r="B8" s="16" t="s">
        <v>174</v>
      </c>
      <c r="C8" s="140">
        <v>1547.2</v>
      </c>
      <c r="D8" s="18">
        <v>89.2</v>
      </c>
      <c r="E8" s="140">
        <v>1458</v>
      </c>
      <c r="F8" s="163">
        <v>0</v>
      </c>
      <c r="G8" s="164">
        <v>0</v>
      </c>
      <c r="H8" s="33">
        <v>3111</v>
      </c>
      <c r="I8" s="33">
        <v>654.2</v>
      </c>
      <c r="J8" s="196">
        <f t="shared" si="2"/>
        <v>2456.8</v>
      </c>
      <c r="K8" s="166">
        <f t="shared" si="0"/>
        <v>59.345490068381636</v>
      </c>
      <c r="L8" s="167">
        <v>0.213</v>
      </c>
      <c r="M8" s="125">
        <v>1.5</v>
      </c>
      <c r="N8" s="125">
        <f t="shared" si="1"/>
        <v>0.3195</v>
      </c>
    </row>
    <row r="9" spans="1:14" ht="11.25">
      <c r="A9" s="100">
        <v>4</v>
      </c>
      <c r="B9" s="16" t="s">
        <v>175</v>
      </c>
      <c r="C9" s="84">
        <v>690</v>
      </c>
      <c r="D9" s="18">
        <v>35.7</v>
      </c>
      <c r="E9" s="84">
        <v>654.3</v>
      </c>
      <c r="F9" s="163">
        <v>0</v>
      </c>
      <c r="G9" s="164">
        <v>0</v>
      </c>
      <c r="H9" s="33">
        <v>1222.5</v>
      </c>
      <c r="I9" s="33">
        <v>249.8</v>
      </c>
      <c r="J9" s="196">
        <f t="shared" si="2"/>
        <v>972.7</v>
      </c>
      <c r="K9" s="166">
        <f t="shared" si="0"/>
        <v>67.26637195435386</v>
      </c>
      <c r="L9" s="167">
        <v>0.055</v>
      </c>
      <c r="M9" s="125">
        <v>1.5</v>
      </c>
      <c r="N9" s="125">
        <v>0.082</v>
      </c>
    </row>
    <row r="10" spans="1:14" ht="11.25">
      <c r="A10" s="100">
        <v>5</v>
      </c>
      <c r="B10" s="16" t="s">
        <v>176</v>
      </c>
      <c r="C10" s="84">
        <v>696.1</v>
      </c>
      <c r="D10" s="18">
        <v>35.7</v>
      </c>
      <c r="E10" s="84">
        <v>660.4</v>
      </c>
      <c r="F10" s="163">
        <v>0</v>
      </c>
      <c r="G10" s="164">
        <v>0</v>
      </c>
      <c r="H10" s="33">
        <v>1330.2</v>
      </c>
      <c r="I10" s="33">
        <v>307.4</v>
      </c>
      <c r="J10" s="196">
        <f t="shared" si="2"/>
        <v>1022.8000000000001</v>
      </c>
      <c r="K10" s="166">
        <f t="shared" si="0"/>
        <v>64.56785295267892</v>
      </c>
      <c r="L10" s="167">
        <v>0.109</v>
      </c>
      <c r="M10" s="125">
        <v>1.5</v>
      </c>
      <c r="N10" s="125">
        <v>0.163</v>
      </c>
    </row>
    <row r="11" spans="1:14" ht="11.25">
      <c r="A11" s="100">
        <v>6</v>
      </c>
      <c r="B11" s="16" t="s">
        <v>177</v>
      </c>
      <c r="C11" s="84">
        <v>691.8</v>
      </c>
      <c r="D11" s="18">
        <v>35.7</v>
      </c>
      <c r="E11" s="84">
        <v>656.1</v>
      </c>
      <c r="F11" s="163">
        <v>0</v>
      </c>
      <c r="G11" s="164">
        <v>0</v>
      </c>
      <c r="H11" s="33">
        <v>1341.9</v>
      </c>
      <c r="I11" s="33">
        <v>420.4</v>
      </c>
      <c r="J11" s="196">
        <f t="shared" si="2"/>
        <v>921.5000000000001</v>
      </c>
      <c r="K11" s="166">
        <f t="shared" si="0"/>
        <v>71.19913185024416</v>
      </c>
      <c r="L11" s="167">
        <v>0</v>
      </c>
      <c r="M11" s="125">
        <v>1.5</v>
      </c>
      <c r="N11" s="125">
        <f t="shared" si="1"/>
        <v>0</v>
      </c>
    </row>
    <row r="12" spans="1:14" ht="11.25">
      <c r="A12" s="100">
        <v>7</v>
      </c>
      <c r="B12" s="16" t="s">
        <v>178</v>
      </c>
      <c r="C12" s="84">
        <v>809.7</v>
      </c>
      <c r="D12" s="18">
        <v>35.7</v>
      </c>
      <c r="E12" s="84">
        <v>774</v>
      </c>
      <c r="F12" s="163">
        <v>0</v>
      </c>
      <c r="G12" s="164">
        <v>0</v>
      </c>
      <c r="H12" s="33">
        <v>1703.8</v>
      </c>
      <c r="I12" s="33">
        <v>342.2</v>
      </c>
      <c r="J12" s="196">
        <f t="shared" si="2"/>
        <v>1361.6</v>
      </c>
      <c r="K12" s="166">
        <f t="shared" si="0"/>
        <v>56.8448883666275</v>
      </c>
      <c r="L12" s="167">
        <v>0.263</v>
      </c>
      <c r="M12" s="125">
        <v>1.5</v>
      </c>
      <c r="N12" s="125">
        <f t="shared" si="1"/>
        <v>0.3945</v>
      </c>
    </row>
    <row r="13" spans="1:14" ht="11.25">
      <c r="A13" s="100">
        <v>8</v>
      </c>
      <c r="B13" s="16" t="s">
        <v>180</v>
      </c>
      <c r="C13" s="84">
        <v>1479.4</v>
      </c>
      <c r="D13" s="18">
        <v>89.2</v>
      </c>
      <c r="E13" s="84">
        <v>1390.2</v>
      </c>
      <c r="F13" s="163">
        <v>0</v>
      </c>
      <c r="G13" s="164">
        <v>0</v>
      </c>
      <c r="H13" s="33">
        <v>3982</v>
      </c>
      <c r="I13" s="33">
        <v>1506.2</v>
      </c>
      <c r="J13" s="196">
        <f t="shared" si="2"/>
        <v>2475.8</v>
      </c>
      <c r="K13" s="166">
        <f t="shared" si="0"/>
        <v>56.15154697471524</v>
      </c>
      <c r="L13" s="167">
        <v>0.277</v>
      </c>
      <c r="M13" s="125">
        <v>1.5</v>
      </c>
      <c r="N13" s="125">
        <f t="shared" si="1"/>
        <v>0.41550000000000004</v>
      </c>
    </row>
    <row r="14" spans="1:14" ht="11.25">
      <c r="A14" s="100">
        <v>9</v>
      </c>
      <c r="B14" s="16" t="s">
        <v>179</v>
      </c>
      <c r="C14" s="84">
        <v>651.3</v>
      </c>
      <c r="D14" s="18">
        <v>35.7</v>
      </c>
      <c r="E14" s="84">
        <v>615.6</v>
      </c>
      <c r="F14" s="163">
        <v>0</v>
      </c>
      <c r="G14" s="164">
        <v>0</v>
      </c>
      <c r="H14" s="33">
        <v>2949.4</v>
      </c>
      <c r="I14" s="33">
        <v>2000.4</v>
      </c>
      <c r="J14" s="196">
        <f t="shared" si="2"/>
        <v>949</v>
      </c>
      <c r="K14" s="166">
        <f t="shared" si="0"/>
        <v>64.86828240252898</v>
      </c>
      <c r="L14" s="167">
        <v>0.103</v>
      </c>
      <c r="M14" s="125">
        <v>1.5</v>
      </c>
      <c r="N14" s="125">
        <v>0.154</v>
      </c>
    </row>
    <row r="15" spans="1:14" ht="11.25">
      <c r="A15" s="100">
        <v>10</v>
      </c>
      <c r="B15" s="16" t="s">
        <v>181</v>
      </c>
      <c r="C15" s="84">
        <v>1210.2</v>
      </c>
      <c r="D15" s="18">
        <v>89.2</v>
      </c>
      <c r="E15" s="84">
        <v>1121</v>
      </c>
      <c r="F15" s="163">
        <v>0</v>
      </c>
      <c r="G15" s="164">
        <v>0</v>
      </c>
      <c r="H15" s="33">
        <v>4055.7</v>
      </c>
      <c r="I15" s="33">
        <v>2218.9</v>
      </c>
      <c r="J15" s="196">
        <f t="shared" si="2"/>
        <v>1836.7999999999997</v>
      </c>
      <c r="K15" s="166">
        <f t="shared" si="0"/>
        <v>61.030052264808376</v>
      </c>
      <c r="L15" s="167">
        <v>0.179</v>
      </c>
      <c r="M15" s="125">
        <v>1.5</v>
      </c>
      <c r="N15" s="125">
        <v>0.269</v>
      </c>
    </row>
    <row r="16" spans="1:14" ht="11.25">
      <c r="A16" s="100">
        <v>11</v>
      </c>
      <c r="B16" s="16" t="s">
        <v>182</v>
      </c>
      <c r="C16" s="84">
        <v>1396</v>
      </c>
      <c r="D16" s="18">
        <v>89.2</v>
      </c>
      <c r="E16" s="84">
        <v>1306.8</v>
      </c>
      <c r="F16" s="163">
        <v>0</v>
      </c>
      <c r="G16" s="164">
        <v>0</v>
      </c>
      <c r="H16" s="33">
        <v>10303.4</v>
      </c>
      <c r="I16" s="33">
        <v>6713.2</v>
      </c>
      <c r="J16" s="196">
        <f t="shared" si="2"/>
        <v>3590.2</v>
      </c>
      <c r="K16" s="166">
        <f t="shared" si="0"/>
        <v>36.39908640187176</v>
      </c>
      <c r="L16" s="167">
        <v>0.672</v>
      </c>
      <c r="M16" s="125">
        <v>1.5</v>
      </c>
      <c r="N16" s="125">
        <f t="shared" si="1"/>
        <v>1.008</v>
      </c>
    </row>
    <row r="17" spans="1:14" ht="11.25">
      <c r="A17" s="100">
        <v>12</v>
      </c>
      <c r="B17" s="16" t="s">
        <v>183</v>
      </c>
      <c r="C17" s="140">
        <v>1255.2</v>
      </c>
      <c r="D17" s="18">
        <v>89.2</v>
      </c>
      <c r="E17" s="140">
        <v>1166</v>
      </c>
      <c r="F17" s="163">
        <v>0</v>
      </c>
      <c r="G17" s="164">
        <v>0</v>
      </c>
      <c r="H17" s="33">
        <v>2488.3</v>
      </c>
      <c r="I17" s="33">
        <v>574.1</v>
      </c>
      <c r="J17" s="196">
        <f t="shared" si="2"/>
        <v>1914.2000000000003</v>
      </c>
      <c r="K17" s="166">
        <f t="shared" si="0"/>
        <v>60.91317521680074</v>
      </c>
      <c r="L17" s="167">
        <v>0.182</v>
      </c>
      <c r="M17" s="125">
        <v>1.5</v>
      </c>
      <c r="N17" s="125">
        <f t="shared" si="1"/>
        <v>0.273</v>
      </c>
    </row>
    <row r="18" spans="1:14" ht="11.25">
      <c r="A18" s="100">
        <v>13</v>
      </c>
      <c r="B18" s="48"/>
      <c r="C18" s="84"/>
      <c r="D18" s="18">
        <f aca="true" t="shared" si="3" ref="D18:D29">C18-E18</f>
        <v>0</v>
      </c>
      <c r="E18" s="61"/>
      <c r="F18" s="163"/>
      <c r="G18" s="164"/>
      <c r="H18" s="33"/>
      <c r="I18" s="33"/>
      <c r="J18" s="165">
        <f>H18-I18</f>
        <v>0</v>
      </c>
      <c r="K18" s="166" t="e">
        <f t="shared" si="0"/>
        <v>#DIV/0!</v>
      </c>
      <c r="L18" s="167"/>
      <c r="M18" s="125">
        <v>1.5</v>
      </c>
      <c r="N18" s="125">
        <f t="shared" si="1"/>
        <v>0</v>
      </c>
    </row>
    <row r="19" spans="1:14" ht="11.25">
      <c r="A19" s="100">
        <v>14</v>
      </c>
      <c r="B19" s="48"/>
      <c r="C19" s="84"/>
      <c r="D19" s="18">
        <f t="shared" si="3"/>
        <v>0</v>
      </c>
      <c r="E19" s="54"/>
      <c r="F19" s="170"/>
      <c r="G19" s="61"/>
      <c r="H19" s="33"/>
      <c r="I19" s="33"/>
      <c r="J19" s="165">
        <f aca="true" t="shared" si="4" ref="J19:J29">H19-I19</f>
        <v>0</v>
      </c>
      <c r="K19" s="166" t="e">
        <f t="shared" si="0"/>
        <v>#DIV/0!</v>
      </c>
      <c r="L19" s="167"/>
      <c r="M19" s="125">
        <v>1.5</v>
      </c>
      <c r="N19" s="125">
        <f t="shared" si="1"/>
        <v>0</v>
      </c>
    </row>
    <row r="20" spans="1:14" ht="11.25">
      <c r="A20" s="100">
        <v>15</v>
      </c>
      <c r="B20" s="48"/>
      <c r="C20" s="140"/>
      <c r="D20" s="18">
        <f t="shared" si="3"/>
        <v>0</v>
      </c>
      <c r="E20" s="169"/>
      <c r="F20" s="171"/>
      <c r="G20" s="172"/>
      <c r="H20" s="33"/>
      <c r="I20" s="33"/>
      <c r="J20" s="165">
        <f t="shared" si="4"/>
        <v>0</v>
      </c>
      <c r="K20" s="166" t="e">
        <f t="shared" si="0"/>
        <v>#DIV/0!</v>
      </c>
      <c r="L20" s="167"/>
      <c r="M20" s="125">
        <v>1.5</v>
      </c>
      <c r="N20" s="125">
        <f t="shared" si="1"/>
        <v>0</v>
      </c>
    </row>
    <row r="21" spans="1:14" ht="11.25">
      <c r="A21" s="100">
        <v>16</v>
      </c>
      <c r="B21" s="48"/>
      <c r="C21" s="84"/>
      <c r="D21" s="18">
        <f t="shared" si="3"/>
        <v>0</v>
      </c>
      <c r="E21" s="61"/>
      <c r="F21" s="170"/>
      <c r="G21" s="172"/>
      <c r="H21" s="33"/>
      <c r="I21" s="33"/>
      <c r="J21" s="165">
        <f t="shared" si="4"/>
        <v>0</v>
      </c>
      <c r="K21" s="166" t="e">
        <f t="shared" si="0"/>
        <v>#DIV/0!</v>
      </c>
      <c r="L21" s="167"/>
      <c r="M21" s="125">
        <v>1.5</v>
      </c>
      <c r="N21" s="125">
        <f t="shared" si="1"/>
        <v>0</v>
      </c>
    </row>
    <row r="22" spans="1:14" ht="11.25">
      <c r="A22" s="100">
        <v>17</v>
      </c>
      <c r="B22" s="48"/>
      <c r="C22" s="84"/>
      <c r="D22" s="18">
        <f t="shared" si="3"/>
        <v>0</v>
      </c>
      <c r="E22" s="61"/>
      <c r="F22" s="170"/>
      <c r="G22" s="121"/>
      <c r="H22" s="33"/>
      <c r="I22" s="33"/>
      <c r="J22" s="165">
        <f t="shared" si="4"/>
        <v>0</v>
      </c>
      <c r="K22" s="166" t="e">
        <f t="shared" si="0"/>
        <v>#DIV/0!</v>
      </c>
      <c r="L22" s="167"/>
      <c r="M22" s="125">
        <v>1.5</v>
      </c>
      <c r="N22" s="125">
        <f t="shared" si="1"/>
        <v>0</v>
      </c>
    </row>
    <row r="23" spans="1:14" ht="11.25">
      <c r="A23" s="100">
        <v>18</v>
      </c>
      <c r="B23" s="48"/>
      <c r="C23" s="84"/>
      <c r="D23" s="18">
        <f t="shared" si="3"/>
        <v>0</v>
      </c>
      <c r="E23" s="54"/>
      <c r="F23" s="163"/>
      <c r="G23" s="164"/>
      <c r="H23" s="33"/>
      <c r="I23" s="33"/>
      <c r="J23" s="165">
        <f t="shared" si="4"/>
        <v>0</v>
      </c>
      <c r="K23" s="166" t="e">
        <f t="shared" si="0"/>
        <v>#DIV/0!</v>
      </c>
      <c r="L23" s="167"/>
      <c r="M23" s="125">
        <v>1.5</v>
      </c>
      <c r="N23" s="125">
        <f t="shared" si="1"/>
        <v>0</v>
      </c>
    </row>
    <row r="24" spans="1:14" ht="11.25">
      <c r="A24" s="100">
        <v>19</v>
      </c>
      <c r="B24" s="48"/>
      <c r="C24" s="84"/>
      <c r="D24" s="18">
        <f t="shared" si="3"/>
        <v>0</v>
      </c>
      <c r="E24" s="61"/>
      <c r="F24" s="170"/>
      <c r="G24" s="164"/>
      <c r="H24" s="33"/>
      <c r="I24" s="33"/>
      <c r="J24" s="165">
        <f t="shared" si="4"/>
        <v>0</v>
      </c>
      <c r="K24" s="166" t="e">
        <f t="shared" si="0"/>
        <v>#DIV/0!</v>
      </c>
      <c r="L24" s="167"/>
      <c r="M24" s="125">
        <v>1.5</v>
      </c>
      <c r="N24" s="125">
        <f t="shared" si="1"/>
        <v>0</v>
      </c>
    </row>
    <row r="25" spans="1:14" ht="11.25">
      <c r="A25" s="100">
        <v>20</v>
      </c>
      <c r="B25" s="48"/>
      <c r="C25" s="84"/>
      <c r="D25" s="18">
        <f t="shared" si="3"/>
        <v>0</v>
      </c>
      <c r="E25" s="54"/>
      <c r="F25" s="170"/>
      <c r="G25" s="164"/>
      <c r="H25" s="33"/>
      <c r="I25" s="33"/>
      <c r="J25" s="165">
        <f t="shared" si="4"/>
        <v>0</v>
      </c>
      <c r="K25" s="166" t="e">
        <f t="shared" si="0"/>
        <v>#DIV/0!</v>
      </c>
      <c r="L25" s="167"/>
      <c r="M25" s="125">
        <v>1.5</v>
      </c>
      <c r="N25" s="125">
        <f t="shared" si="1"/>
        <v>0</v>
      </c>
    </row>
    <row r="26" spans="1:14" ht="11.25">
      <c r="A26" s="100">
        <v>21</v>
      </c>
      <c r="B26" s="48"/>
      <c r="C26" s="84"/>
      <c r="D26" s="18">
        <f t="shared" si="3"/>
        <v>0</v>
      </c>
      <c r="E26" s="61"/>
      <c r="F26" s="170"/>
      <c r="G26" s="164"/>
      <c r="H26" s="33"/>
      <c r="I26" s="33"/>
      <c r="J26" s="165">
        <f t="shared" si="4"/>
        <v>0</v>
      </c>
      <c r="K26" s="166" t="e">
        <f t="shared" si="0"/>
        <v>#DIV/0!</v>
      </c>
      <c r="L26" s="167"/>
      <c r="M26" s="125">
        <v>1.5</v>
      </c>
      <c r="N26" s="125">
        <f t="shared" si="1"/>
        <v>0</v>
      </c>
    </row>
    <row r="27" spans="1:14" ht="11.25">
      <c r="A27" s="100">
        <v>22</v>
      </c>
      <c r="B27" s="48"/>
      <c r="C27" s="84"/>
      <c r="D27" s="18">
        <f t="shared" si="3"/>
        <v>0</v>
      </c>
      <c r="E27" s="61"/>
      <c r="F27" s="163"/>
      <c r="G27" s="164"/>
      <c r="H27" s="33"/>
      <c r="I27" s="33"/>
      <c r="J27" s="165">
        <f t="shared" si="4"/>
        <v>0</v>
      </c>
      <c r="K27" s="166" t="e">
        <f t="shared" si="0"/>
        <v>#DIV/0!</v>
      </c>
      <c r="L27" s="167"/>
      <c r="M27" s="125">
        <v>1.5</v>
      </c>
      <c r="N27" s="125">
        <f t="shared" si="1"/>
        <v>0</v>
      </c>
    </row>
    <row r="28" spans="1:14" ht="11.25">
      <c r="A28" s="100">
        <v>23</v>
      </c>
      <c r="B28" s="48"/>
      <c r="C28" s="140"/>
      <c r="D28" s="18">
        <f t="shared" si="3"/>
        <v>0</v>
      </c>
      <c r="E28" s="169"/>
      <c r="F28" s="163"/>
      <c r="G28" s="172"/>
      <c r="H28" s="33"/>
      <c r="I28" s="33"/>
      <c r="J28" s="165">
        <f t="shared" si="4"/>
        <v>0</v>
      </c>
      <c r="K28" s="166" t="e">
        <f t="shared" si="0"/>
        <v>#DIV/0!</v>
      </c>
      <c r="L28" s="167"/>
      <c r="M28" s="125">
        <v>1.5</v>
      </c>
      <c r="N28" s="125">
        <f t="shared" si="1"/>
        <v>0</v>
      </c>
    </row>
    <row r="29" spans="1:14" ht="11.25">
      <c r="A29" s="100">
        <v>24</v>
      </c>
      <c r="B29" s="48"/>
      <c r="C29" s="140"/>
      <c r="D29" s="18">
        <f t="shared" si="3"/>
        <v>0</v>
      </c>
      <c r="E29" s="168"/>
      <c r="F29" s="163"/>
      <c r="G29" s="172"/>
      <c r="H29" s="33"/>
      <c r="I29" s="33"/>
      <c r="J29" s="165">
        <f t="shared" si="4"/>
        <v>0</v>
      </c>
      <c r="K29" s="166" t="e">
        <f t="shared" si="0"/>
        <v>#DIV/0!</v>
      </c>
      <c r="L29" s="167"/>
      <c r="M29" s="125">
        <v>1.5</v>
      </c>
      <c r="N29" s="125">
        <f t="shared" si="1"/>
        <v>0</v>
      </c>
    </row>
    <row r="30" spans="1:14" ht="11.25" customHeight="1">
      <c r="A30" s="204" t="s">
        <v>78</v>
      </c>
      <c r="B30" s="205"/>
      <c r="C30" s="30">
        <f>SUM(C6:C29)</f>
        <v>12131.800000000001</v>
      </c>
      <c r="D30" s="30">
        <f aca="true" t="shared" si="5" ref="D30:J30">SUM(D6:D29)</f>
        <v>749.4000000000001</v>
      </c>
      <c r="E30" s="173">
        <v>11382.4</v>
      </c>
      <c r="F30" s="173">
        <f t="shared" si="5"/>
        <v>0</v>
      </c>
      <c r="G30" s="174">
        <f t="shared" si="5"/>
        <v>0</v>
      </c>
      <c r="H30" s="174">
        <f t="shared" si="5"/>
        <v>40797.600000000006</v>
      </c>
      <c r="I30" s="174">
        <f t="shared" si="5"/>
        <v>18069.799999999996</v>
      </c>
      <c r="J30" s="174">
        <f t="shared" si="5"/>
        <v>22727.8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10" t="s">
        <v>82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2" ht="11.25">
      <c r="A2" s="113"/>
      <c r="B2" s="114"/>
    </row>
    <row r="3" spans="1:10" ht="143.25" customHeight="1">
      <c r="A3" s="206" t="s">
        <v>3</v>
      </c>
      <c r="B3" s="204" t="s">
        <v>102</v>
      </c>
      <c r="C3" s="98" t="s">
        <v>114</v>
      </c>
      <c r="D3" s="36" t="s">
        <v>193</v>
      </c>
      <c r="E3" s="36" t="s">
        <v>194</v>
      </c>
      <c r="F3" s="28" t="s">
        <v>132</v>
      </c>
      <c r="G3" s="28" t="s">
        <v>24</v>
      </c>
      <c r="H3" s="207" t="s">
        <v>80</v>
      </c>
      <c r="I3" s="207" t="s">
        <v>19</v>
      </c>
      <c r="J3" s="29" t="s">
        <v>6</v>
      </c>
    </row>
    <row r="4" spans="1:10" ht="49.5" customHeight="1">
      <c r="A4" s="206"/>
      <c r="B4" s="204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09"/>
      <c r="I4" s="209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5" t="s">
        <v>173</v>
      </c>
      <c r="C6" s="197">
        <v>0</v>
      </c>
      <c r="D6" s="33">
        <v>6629.6</v>
      </c>
      <c r="E6" s="33">
        <v>2595.8</v>
      </c>
      <c r="F6" s="196">
        <f>D6-E6</f>
        <v>4033.8</v>
      </c>
      <c r="G6" s="155">
        <f aca="true" t="shared" si="0" ref="G6:G26">C6/F6</f>
        <v>0</v>
      </c>
      <c r="H6" s="156">
        <v>1</v>
      </c>
      <c r="I6" s="157">
        <v>1.2</v>
      </c>
      <c r="J6" s="139">
        <f aca="true" t="shared" si="1" ref="J6:J29">H6*I6</f>
        <v>1.2</v>
      </c>
    </row>
    <row r="7" spans="1:10" ht="11.25">
      <c r="A7" s="100">
        <v>2</v>
      </c>
      <c r="B7" s="48" t="s">
        <v>172</v>
      </c>
      <c r="C7" s="197">
        <v>0</v>
      </c>
      <c r="D7" s="33">
        <v>1679.8</v>
      </c>
      <c r="E7" s="33">
        <v>487.2</v>
      </c>
      <c r="F7" s="196">
        <f aca="true" t="shared" si="2" ref="F7:F17">D7-E7</f>
        <v>1192.6</v>
      </c>
      <c r="G7" s="155">
        <f t="shared" si="0"/>
        <v>0</v>
      </c>
      <c r="H7" s="156">
        <v>1</v>
      </c>
      <c r="I7" s="157">
        <v>1.2</v>
      </c>
      <c r="J7" s="139">
        <f t="shared" si="1"/>
        <v>1.2</v>
      </c>
    </row>
    <row r="8" spans="1:10" ht="11.25">
      <c r="A8" s="100">
        <v>3</v>
      </c>
      <c r="B8" s="48" t="s">
        <v>174</v>
      </c>
      <c r="C8" s="197">
        <v>0</v>
      </c>
      <c r="D8" s="33">
        <v>3111</v>
      </c>
      <c r="E8" s="33">
        <v>654.2</v>
      </c>
      <c r="F8" s="196">
        <f t="shared" si="2"/>
        <v>2456.8</v>
      </c>
      <c r="G8" s="155">
        <f t="shared" si="0"/>
        <v>0</v>
      </c>
      <c r="H8" s="156">
        <v>1</v>
      </c>
      <c r="I8" s="157">
        <v>1.2</v>
      </c>
      <c r="J8" s="139">
        <f t="shared" si="1"/>
        <v>1.2</v>
      </c>
    </row>
    <row r="9" spans="1:10" ht="11.25">
      <c r="A9" s="100">
        <v>4</v>
      </c>
      <c r="B9" s="48" t="s">
        <v>175</v>
      </c>
      <c r="C9" s="197">
        <v>0</v>
      </c>
      <c r="D9" s="33">
        <v>1222.5</v>
      </c>
      <c r="E9" s="33">
        <v>249.8</v>
      </c>
      <c r="F9" s="196">
        <f t="shared" si="2"/>
        <v>972.7</v>
      </c>
      <c r="G9" s="155">
        <f t="shared" si="0"/>
        <v>0</v>
      </c>
      <c r="H9" s="156">
        <v>1</v>
      </c>
      <c r="I9" s="157">
        <v>1.2</v>
      </c>
      <c r="J9" s="139">
        <f t="shared" si="1"/>
        <v>1.2</v>
      </c>
    </row>
    <row r="10" spans="1:10" ht="11.25">
      <c r="A10" s="100">
        <v>5</v>
      </c>
      <c r="B10" s="48" t="s">
        <v>176</v>
      </c>
      <c r="C10" s="197">
        <v>0</v>
      </c>
      <c r="D10" s="33">
        <v>1330.2</v>
      </c>
      <c r="E10" s="33">
        <v>307.4</v>
      </c>
      <c r="F10" s="196">
        <f t="shared" si="2"/>
        <v>1022.8000000000001</v>
      </c>
      <c r="G10" s="155">
        <f t="shared" si="0"/>
        <v>0</v>
      </c>
      <c r="H10" s="156">
        <v>1</v>
      </c>
      <c r="I10" s="157">
        <v>1.2</v>
      </c>
      <c r="J10" s="139">
        <f t="shared" si="1"/>
        <v>1.2</v>
      </c>
    </row>
    <row r="11" spans="1:10" ht="11.25">
      <c r="A11" s="100">
        <v>6</v>
      </c>
      <c r="B11" s="48" t="s">
        <v>177</v>
      </c>
      <c r="C11" s="197">
        <v>0</v>
      </c>
      <c r="D11" s="33">
        <v>1341.9</v>
      </c>
      <c r="E11" s="33">
        <v>420.4</v>
      </c>
      <c r="F11" s="196">
        <f t="shared" si="2"/>
        <v>921.5000000000001</v>
      </c>
      <c r="G11" s="155">
        <f t="shared" si="0"/>
        <v>0</v>
      </c>
      <c r="H11" s="156">
        <v>1</v>
      </c>
      <c r="I11" s="157">
        <v>1.2</v>
      </c>
      <c r="J11" s="139">
        <f t="shared" si="1"/>
        <v>1.2</v>
      </c>
    </row>
    <row r="12" spans="1:10" ht="11.25">
      <c r="A12" s="100">
        <v>7</v>
      </c>
      <c r="B12" s="48" t="s">
        <v>178</v>
      </c>
      <c r="C12" s="197">
        <v>0</v>
      </c>
      <c r="D12" s="33">
        <v>1703.8</v>
      </c>
      <c r="E12" s="33">
        <v>342.2</v>
      </c>
      <c r="F12" s="196">
        <f t="shared" si="2"/>
        <v>1361.6</v>
      </c>
      <c r="G12" s="155">
        <f t="shared" si="0"/>
        <v>0</v>
      </c>
      <c r="H12" s="156">
        <v>1</v>
      </c>
      <c r="I12" s="157">
        <v>1.2</v>
      </c>
      <c r="J12" s="139">
        <f t="shared" si="1"/>
        <v>1.2</v>
      </c>
    </row>
    <row r="13" spans="1:10" ht="11.25">
      <c r="A13" s="100">
        <v>8</v>
      </c>
      <c r="B13" s="48" t="s">
        <v>180</v>
      </c>
      <c r="C13" s="197">
        <v>0</v>
      </c>
      <c r="D13" s="33">
        <v>3982</v>
      </c>
      <c r="E13" s="33">
        <v>1506.2</v>
      </c>
      <c r="F13" s="196">
        <f t="shared" si="2"/>
        <v>2475.8</v>
      </c>
      <c r="G13" s="155">
        <f t="shared" si="0"/>
        <v>0</v>
      </c>
      <c r="H13" s="156">
        <v>1</v>
      </c>
      <c r="I13" s="157">
        <v>1.2</v>
      </c>
      <c r="J13" s="139">
        <f t="shared" si="1"/>
        <v>1.2</v>
      </c>
    </row>
    <row r="14" spans="1:10" ht="11.25">
      <c r="A14" s="100">
        <v>9</v>
      </c>
      <c r="B14" s="48" t="s">
        <v>179</v>
      </c>
      <c r="C14" s="197">
        <v>0</v>
      </c>
      <c r="D14" s="33">
        <v>2949.4</v>
      </c>
      <c r="E14" s="33">
        <v>2000.4</v>
      </c>
      <c r="F14" s="196">
        <f t="shared" si="2"/>
        <v>949</v>
      </c>
      <c r="G14" s="155">
        <f t="shared" si="0"/>
        <v>0</v>
      </c>
      <c r="H14" s="156">
        <v>1</v>
      </c>
      <c r="I14" s="157">
        <v>1.2</v>
      </c>
      <c r="J14" s="139">
        <f t="shared" si="1"/>
        <v>1.2</v>
      </c>
    </row>
    <row r="15" spans="1:10" ht="11.25">
      <c r="A15" s="100">
        <v>10</v>
      </c>
      <c r="B15" s="48" t="s">
        <v>181</v>
      </c>
      <c r="C15" s="197">
        <v>0</v>
      </c>
      <c r="D15" s="33">
        <v>4055.7</v>
      </c>
      <c r="E15" s="33">
        <v>2218.9</v>
      </c>
      <c r="F15" s="196">
        <f t="shared" si="2"/>
        <v>1836.7999999999997</v>
      </c>
      <c r="G15" s="155">
        <f t="shared" si="0"/>
        <v>0</v>
      </c>
      <c r="H15" s="156">
        <v>1</v>
      </c>
      <c r="I15" s="157">
        <v>1.2</v>
      </c>
      <c r="J15" s="139">
        <f t="shared" si="1"/>
        <v>1.2</v>
      </c>
    </row>
    <row r="16" spans="1:10" ht="11.25">
      <c r="A16" s="100">
        <v>11</v>
      </c>
      <c r="B16" s="48" t="s">
        <v>182</v>
      </c>
      <c r="C16" s="197">
        <v>0</v>
      </c>
      <c r="D16" s="33">
        <v>10303.4</v>
      </c>
      <c r="E16" s="33">
        <v>6713.2</v>
      </c>
      <c r="F16" s="196">
        <f t="shared" si="2"/>
        <v>3590.2</v>
      </c>
      <c r="G16" s="155">
        <f t="shared" si="0"/>
        <v>0</v>
      </c>
      <c r="H16" s="156">
        <v>1</v>
      </c>
      <c r="I16" s="157">
        <v>1.2</v>
      </c>
      <c r="J16" s="139">
        <f t="shared" si="1"/>
        <v>1.2</v>
      </c>
    </row>
    <row r="17" spans="1:10" ht="11.25">
      <c r="A17" s="100">
        <v>12</v>
      </c>
      <c r="B17" s="48" t="s">
        <v>183</v>
      </c>
      <c r="C17" s="197">
        <v>0</v>
      </c>
      <c r="D17" s="33">
        <v>2488.3</v>
      </c>
      <c r="E17" s="33">
        <v>574.1</v>
      </c>
      <c r="F17" s="196">
        <f t="shared" si="2"/>
        <v>1914.2000000000003</v>
      </c>
      <c r="G17" s="155">
        <f t="shared" si="0"/>
        <v>0</v>
      </c>
      <c r="H17" s="156">
        <v>1</v>
      </c>
      <c r="I17" s="157">
        <v>1.2</v>
      </c>
      <c r="J17" s="139">
        <f t="shared" si="1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0"/>
        <v>#DIV/0!</v>
      </c>
      <c r="H18" s="156"/>
      <c r="I18" s="157">
        <v>1.2</v>
      </c>
      <c r="J18" s="139">
        <f t="shared" si="1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3" ref="F19:F29">D19-E19</f>
        <v>0</v>
      </c>
      <c r="G19" s="155" t="e">
        <f t="shared" si="0"/>
        <v>#DIV/0!</v>
      </c>
      <c r="H19" s="156"/>
      <c r="I19" s="157">
        <v>1.2</v>
      </c>
      <c r="J19" s="139">
        <f t="shared" si="1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3"/>
        <v>0</v>
      </c>
      <c r="G20" s="155" t="e">
        <f t="shared" si="0"/>
        <v>#DIV/0!</v>
      </c>
      <c r="H20" s="156"/>
      <c r="I20" s="157">
        <v>1.2</v>
      </c>
      <c r="J20" s="139">
        <f t="shared" si="1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3"/>
        <v>0</v>
      </c>
      <c r="G21" s="155" t="e">
        <f t="shared" si="0"/>
        <v>#DIV/0!</v>
      </c>
      <c r="H21" s="156"/>
      <c r="I21" s="157">
        <v>1.2</v>
      </c>
      <c r="J21" s="139">
        <f t="shared" si="1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3"/>
        <v>0</v>
      </c>
      <c r="G22" s="155" t="e">
        <f t="shared" si="0"/>
        <v>#DIV/0!</v>
      </c>
      <c r="H22" s="156"/>
      <c r="I22" s="157">
        <v>1.2</v>
      </c>
      <c r="J22" s="139">
        <f t="shared" si="1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3"/>
        <v>0</v>
      </c>
      <c r="G23" s="155" t="e">
        <f t="shared" si="0"/>
        <v>#DIV/0!</v>
      </c>
      <c r="H23" s="156"/>
      <c r="I23" s="157">
        <v>1.2</v>
      </c>
      <c r="J23" s="139">
        <f t="shared" si="1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3"/>
        <v>0</v>
      </c>
      <c r="G24" s="155" t="e">
        <f t="shared" si="0"/>
        <v>#DIV/0!</v>
      </c>
      <c r="H24" s="156"/>
      <c r="I24" s="157">
        <v>1.2</v>
      </c>
      <c r="J24" s="139">
        <f t="shared" si="1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3"/>
        <v>0</v>
      </c>
      <c r="G25" s="155" t="e">
        <f t="shared" si="0"/>
        <v>#DIV/0!</v>
      </c>
      <c r="H25" s="156"/>
      <c r="I25" s="157">
        <v>1.2</v>
      </c>
      <c r="J25" s="139">
        <f t="shared" si="1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3"/>
        <v>0</v>
      </c>
      <c r="G26" s="155" t="e">
        <f t="shared" si="0"/>
        <v>#DIV/0!</v>
      </c>
      <c r="H26" s="156"/>
      <c r="I26" s="157">
        <v>1.2</v>
      </c>
      <c r="J26" s="139">
        <f t="shared" si="1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3"/>
        <v>0</v>
      </c>
      <c r="G27" s="158" t="e">
        <f>C27/F27*100</f>
        <v>#DIV/0!</v>
      </c>
      <c r="H27" s="139"/>
      <c r="I27" s="157">
        <v>1.2</v>
      </c>
      <c r="J27" s="139">
        <f t="shared" si="1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3"/>
        <v>0</v>
      </c>
      <c r="G28" s="155" t="e">
        <f>C28/F28</f>
        <v>#DIV/0!</v>
      </c>
      <c r="H28" s="159"/>
      <c r="I28" s="157">
        <v>1.2</v>
      </c>
      <c r="J28" s="139">
        <f t="shared" si="1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3"/>
        <v>0</v>
      </c>
      <c r="G29" s="155" t="e">
        <f>C29/F29</f>
        <v>#DIV/0!</v>
      </c>
      <c r="H29" s="159"/>
      <c r="I29" s="157">
        <v>1.2</v>
      </c>
      <c r="J29" s="139">
        <f t="shared" si="1"/>
        <v>0</v>
      </c>
    </row>
    <row r="30" spans="1:10" ht="11.25">
      <c r="A30" s="204" t="s">
        <v>78</v>
      </c>
      <c r="B30" s="205"/>
      <c r="C30" s="85">
        <f>SUM(C6:C29)</f>
        <v>0</v>
      </c>
      <c r="D30" s="85">
        <f>SUM(D6:D29)</f>
        <v>40797.600000000006</v>
      </c>
      <c r="E30" s="85">
        <f>SUM(E6:E29)</f>
        <v>18069.799999999996</v>
      </c>
      <c r="F30" s="141">
        <f>SUM(F6:F29)</f>
        <v>22727.8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10" t="s">
        <v>79</v>
      </c>
      <c r="B1" s="210"/>
      <c r="C1" s="210"/>
      <c r="D1" s="210"/>
      <c r="E1" s="210"/>
      <c r="F1" s="210"/>
      <c r="G1" s="210"/>
      <c r="H1" s="210"/>
      <c r="I1" s="143"/>
      <c r="J1" s="143"/>
      <c r="K1" s="143"/>
    </row>
    <row r="2" spans="1:2" ht="11.25">
      <c r="A2" s="113"/>
      <c r="B2" s="114"/>
    </row>
    <row r="3" spans="1:8" ht="72" customHeight="1">
      <c r="A3" s="206" t="s">
        <v>3</v>
      </c>
      <c r="B3" s="204" t="s">
        <v>102</v>
      </c>
      <c r="C3" s="98" t="s">
        <v>115</v>
      </c>
      <c r="D3" s="82" t="s">
        <v>144</v>
      </c>
      <c r="E3" s="98" t="s">
        <v>24</v>
      </c>
      <c r="F3" s="207" t="s">
        <v>80</v>
      </c>
      <c r="G3" s="207" t="s">
        <v>5</v>
      </c>
      <c r="H3" s="29" t="s">
        <v>6</v>
      </c>
    </row>
    <row r="4" spans="1:8" ht="38.25" customHeight="1">
      <c r="A4" s="213"/>
      <c r="B4" s="204"/>
      <c r="C4" s="134" t="s">
        <v>81</v>
      </c>
      <c r="D4" s="134" t="s">
        <v>76</v>
      </c>
      <c r="E4" s="144" t="s">
        <v>77</v>
      </c>
      <c r="F4" s="209"/>
      <c r="G4" s="209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146">
        <v>0</v>
      </c>
      <c r="D6" s="154">
        <v>974.5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172</v>
      </c>
      <c r="C7" s="146">
        <v>0</v>
      </c>
      <c r="D7" s="84">
        <v>730.4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174</v>
      </c>
      <c r="C8" s="146">
        <v>0</v>
      </c>
      <c r="D8" s="140">
        <v>1547.2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175</v>
      </c>
      <c r="C9" s="146">
        <v>0</v>
      </c>
      <c r="D9" s="84">
        <v>690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176</v>
      </c>
      <c r="C10" s="146">
        <v>0</v>
      </c>
      <c r="D10" s="84">
        <v>696.1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146">
        <v>0</v>
      </c>
      <c r="D11" s="84">
        <v>691.8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146">
        <v>0</v>
      </c>
      <c r="D12" s="84">
        <v>809.7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146">
        <v>0</v>
      </c>
      <c r="D13" s="84">
        <v>1479.4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146">
        <v>0</v>
      </c>
      <c r="D14" s="84">
        <v>651.3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146">
        <v>0</v>
      </c>
      <c r="D15" s="84">
        <v>1210.2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146">
        <v>0</v>
      </c>
      <c r="D16" s="84">
        <v>1396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146">
        <v>0</v>
      </c>
      <c r="D17" s="140">
        <v>1255.2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4" t="s">
        <v>78</v>
      </c>
      <c r="B30" s="205"/>
      <c r="C30" s="152">
        <f>SUM(C6:C29)</f>
        <v>0</v>
      </c>
      <c r="D30" s="141">
        <f>SUM(D6:D29)</f>
        <v>12131.800000000001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1" sqref="D11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10" t="s">
        <v>72</v>
      </c>
      <c r="B1" s="210"/>
      <c r="C1" s="210"/>
      <c r="D1" s="210"/>
      <c r="E1" s="210"/>
      <c r="F1" s="210"/>
      <c r="G1" s="210"/>
      <c r="H1" s="210"/>
      <c r="I1" s="133"/>
      <c r="J1" s="133"/>
      <c r="K1" s="133"/>
    </row>
    <row r="2" spans="1:2" ht="11.25">
      <c r="A2" s="113"/>
      <c r="B2" s="114"/>
    </row>
    <row r="3" spans="1:8" ht="78.75" customHeight="1">
      <c r="A3" s="206" t="s">
        <v>73</v>
      </c>
      <c r="B3" s="204" t="s">
        <v>102</v>
      </c>
      <c r="C3" s="98" t="s">
        <v>116</v>
      </c>
      <c r="D3" s="98" t="s">
        <v>117</v>
      </c>
      <c r="E3" s="98" t="s">
        <v>24</v>
      </c>
      <c r="F3" s="207" t="s">
        <v>74</v>
      </c>
      <c r="G3" s="207" t="s">
        <v>5</v>
      </c>
      <c r="H3" s="29" t="s">
        <v>6</v>
      </c>
    </row>
    <row r="4" spans="1:8" ht="45" customHeight="1">
      <c r="A4" s="213"/>
      <c r="B4" s="204"/>
      <c r="C4" s="134" t="s">
        <v>75</v>
      </c>
      <c r="D4" s="134" t="s">
        <v>76</v>
      </c>
      <c r="E4" s="135" t="s">
        <v>77</v>
      </c>
      <c r="F4" s="209"/>
      <c r="G4" s="209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84">
        <v>0</v>
      </c>
      <c r="D6" s="136">
        <v>799.4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172</v>
      </c>
      <c r="C7" s="84">
        <v>0</v>
      </c>
      <c r="D7" s="136">
        <v>241.6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174</v>
      </c>
      <c r="C8" s="84">
        <v>0</v>
      </c>
      <c r="D8" s="136">
        <v>538.4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175</v>
      </c>
      <c r="C9" s="84">
        <v>0</v>
      </c>
      <c r="D9" s="136">
        <v>113.9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176</v>
      </c>
      <c r="C10" s="84">
        <v>0</v>
      </c>
      <c r="D10" s="136">
        <v>176.4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84">
        <v>0</v>
      </c>
      <c r="D11" s="136">
        <v>131.4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84">
        <v>0</v>
      </c>
      <c r="D12" s="136">
        <v>272.2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84">
        <v>0</v>
      </c>
      <c r="D13" s="136">
        <v>472.7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84">
        <v>0</v>
      </c>
      <c r="D14" s="136">
        <v>131.1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84">
        <v>0</v>
      </c>
      <c r="D15" s="136">
        <v>357.1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84">
        <v>0</v>
      </c>
      <c r="D16" s="136">
        <v>640.2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84">
        <v>0</v>
      </c>
      <c r="D17" s="136">
        <v>238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4" t="s">
        <v>78</v>
      </c>
      <c r="B30" s="205"/>
      <c r="C30" s="85">
        <f>SUM(C6:C29)</f>
        <v>0</v>
      </c>
      <c r="D30" s="141">
        <f>SUM(D6:D29)</f>
        <v>4112.4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2.875" style="18" customWidth="1"/>
    <col min="4" max="4" width="10.375" style="18" customWidth="1"/>
    <col min="5" max="5" width="10.87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10" t="s">
        <v>118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06" t="s">
        <v>3</v>
      </c>
      <c r="B3" s="204" t="s">
        <v>102</v>
      </c>
      <c r="C3" s="67" t="s">
        <v>66</v>
      </c>
      <c r="D3" s="28" t="s">
        <v>145</v>
      </c>
      <c r="E3" s="28" t="s">
        <v>119</v>
      </c>
      <c r="F3" s="36" t="s">
        <v>195</v>
      </c>
      <c r="G3" s="36" t="s">
        <v>196</v>
      </c>
      <c r="H3" s="36" t="s">
        <v>197</v>
      </c>
      <c r="I3" s="98" t="s">
        <v>133</v>
      </c>
      <c r="J3" s="98" t="s">
        <v>24</v>
      </c>
      <c r="K3" s="207" t="s">
        <v>67</v>
      </c>
      <c r="L3" s="207" t="s">
        <v>5</v>
      </c>
      <c r="M3" s="29" t="s">
        <v>6</v>
      </c>
    </row>
    <row r="4" spans="1:13" ht="43.5" customHeight="1">
      <c r="A4" s="206"/>
      <c r="B4" s="204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09"/>
      <c r="L4" s="209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173</v>
      </c>
      <c r="C6" s="120">
        <v>0</v>
      </c>
      <c r="D6" s="12">
        <v>0</v>
      </c>
      <c r="E6" s="121">
        <f aca="true" t="shared" si="0" ref="E6:E29">C6-D6</f>
        <v>0</v>
      </c>
      <c r="F6" s="53">
        <v>6562.4</v>
      </c>
      <c r="G6" s="33">
        <v>114.7</v>
      </c>
      <c r="H6" s="53">
        <v>2481</v>
      </c>
      <c r="I6" s="122">
        <f aca="true" t="shared" si="1" ref="I6:I29">F6-G6-H6</f>
        <v>3966.7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172</v>
      </c>
      <c r="C7" s="120">
        <v>0</v>
      </c>
      <c r="D7" s="12">
        <v>0</v>
      </c>
      <c r="E7" s="121">
        <f t="shared" si="0"/>
        <v>0</v>
      </c>
      <c r="F7" s="53">
        <v>1673.8</v>
      </c>
      <c r="G7" s="33">
        <v>46</v>
      </c>
      <c r="H7" s="53">
        <v>441.1</v>
      </c>
      <c r="I7" s="122">
        <f t="shared" si="1"/>
        <v>1186.6999999999998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174</v>
      </c>
      <c r="C8" s="120">
        <v>0</v>
      </c>
      <c r="D8" s="12">
        <v>0</v>
      </c>
      <c r="E8" s="121">
        <f t="shared" si="0"/>
        <v>0</v>
      </c>
      <c r="F8" s="53">
        <v>3111</v>
      </c>
      <c r="G8" s="33">
        <v>114.8</v>
      </c>
      <c r="H8" s="53">
        <v>539.4</v>
      </c>
      <c r="I8" s="122">
        <f t="shared" si="1"/>
        <v>2456.7999999999997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175</v>
      </c>
      <c r="C9" s="120">
        <v>0</v>
      </c>
      <c r="D9" s="12">
        <v>0</v>
      </c>
      <c r="E9" s="121">
        <f t="shared" si="0"/>
        <v>0</v>
      </c>
      <c r="F9" s="53">
        <v>1222.5</v>
      </c>
      <c r="G9" s="33">
        <v>46</v>
      </c>
      <c r="H9" s="53">
        <v>203.8</v>
      </c>
      <c r="I9" s="122">
        <f t="shared" si="1"/>
        <v>972.7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176</v>
      </c>
      <c r="C10" s="120">
        <v>0</v>
      </c>
      <c r="D10" s="12">
        <v>0</v>
      </c>
      <c r="E10" s="121">
        <f t="shared" si="0"/>
        <v>0</v>
      </c>
      <c r="F10" s="53">
        <v>1310.2</v>
      </c>
      <c r="G10" s="33">
        <v>46</v>
      </c>
      <c r="H10" s="53">
        <v>261.5</v>
      </c>
      <c r="I10" s="122">
        <f t="shared" si="1"/>
        <v>1002.7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177</v>
      </c>
      <c r="C11" s="120">
        <v>0</v>
      </c>
      <c r="D11" s="12">
        <v>0</v>
      </c>
      <c r="E11" s="121">
        <f t="shared" si="0"/>
        <v>0</v>
      </c>
      <c r="F11" s="53">
        <v>1341.9</v>
      </c>
      <c r="G11" s="33">
        <v>46.1</v>
      </c>
      <c r="H11" s="53">
        <v>374.5</v>
      </c>
      <c r="I11" s="122">
        <f t="shared" si="1"/>
        <v>921.3000000000002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178</v>
      </c>
      <c r="C12" s="120">
        <v>0</v>
      </c>
      <c r="D12" s="12">
        <v>0</v>
      </c>
      <c r="E12" s="121">
        <f t="shared" si="0"/>
        <v>0</v>
      </c>
      <c r="F12" s="53">
        <v>1703.8</v>
      </c>
      <c r="G12" s="33">
        <v>46</v>
      </c>
      <c r="H12" s="53">
        <v>296.2</v>
      </c>
      <c r="I12" s="122">
        <f t="shared" si="1"/>
        <v>1361.6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180</v>
      </c>
      <c r="C13" s="120">
        <v>0</v>
      </c>
      <c r="D13" s="12">
        <v>0</v>
      </c>
      <c r="E13" s="121">
        <f t="shared" si="0"/>
        <v>0</v>
      </c>
      <c r="F13" s="53">
        <v>3982</v>
      </c>
      <c r="G13" s="33">
        <v>114.8</v>
      </c>
      <c r="H13" s="53">
        <v>1391.3</v>
      </c>
      <c r="I13" s="122">
        <f t="shared" si="1"/>
        <v>2475.8999999999996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179</v>
      </c>
      <c r="C14" s="120">
        <v>0</v>
      </c>
      <c r="D14" s="12">
        <v>0</v>
      </c>
      <c r="E14" s="121">
        <f t="shared" si="0"/>
        <v>0</v>
      </c>
      <c r="F14" s="53">
        <v>2935.2</v>
      </c>
      <c r="G14" s="33">
        <v>1463.6</v>
      </c>
      <c r="H14" s="53">
        <v>536.9</v>
      </c>
      <c r="I14" s="122">
        <f t="shared" si="1"/>
        <v>934.6999999999999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181</v>
      </c>
      <c r="C15" s="120">
        <v>0</v>
      </c>
      <c r="D15" s="12">
        <v>0</v>
      </c>
      <c r="E15" s="121">
        <f t="shared" si="0"/>
        <v>0</v>
      </c>
      <c r="F15" s="53">
        <v>4029.5</v>
      </c>
      <c r="G15" s="33">
        <v>1532.4</v>
      </c>
      <c r="H15" s="53">
        <v>686.6</v>
      </c>
      <c r="I15" s="122">
        <f t="shared" si="1"/>
        <v>1810.5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182</v>
      </c>
      <c r="C16" s="120">
        <v>0</v>
      </c>
      <c r="D16" s="12">
        <v>0</v>
      </c>
      <c r="E16" s="121">
        <f t="shared" si="0"/>
        <v>0</v>
      </c>
      <c r="F16" s="53">
        <v>8883.8</v>
      </c>
      <c r="G16" s="33">
        <v>114.8</v>
      </c>
      <c r="H16" s="53">
        <v>6598.5</v>
      </c>
      <c r="I16" s="122">
        <f t="shared" si="1"/>
        <v>2170.5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183</v>
      </c>
      <c r="C17" s="120">
        <v>0</v>
      </c>
      <c r="D17" s="12">
        <v>0</v>
      </c>
      <c r="E17" s="121">
        <f t="shared" si="0"/>
        <v>0</v>
      </c>
      <c r="F17" s="53">
        <v>2488.4</v>
      </c>
      <c r="G17" s="33">
        <v>114.8</v>
      </c>
      <c r="H17" s="53">
        <v>459.3</v>
      </c>
      <c r="I17" s="122">
        <f t="shared" si="1"/>
        <v>1914.3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04" t="s">
        <v>65</v>
      </c>
      <c r="B30" s="205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39244.5</v>
      </c>
      <c r="G30" s="85">
        <f t="shared" si="4"/>
        <v>3800.0000000000005</v>
      </c>
      <c r="H30" s="85">
        <f>SUM(H6:H29)</f>
        <v>14270.099999999999</v>
      </c>
      <c r="I30" s="85">
        <f t="shared" si="4"/>
        <v>21174.4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10" t="s">
        <v>120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6" t="s">
        <v>3</v>
      </c>
      <c r="B3" s="204" t="s">
        <v>102</v>
      </c>
      <c r="C3" s="28" t="s">
        <v>121</v>
      </c>
      <c r="D3" s="27"/>
      <c r="E3" s="27"/>
      <c r="F3" s="36" t="s">
        <v>198</v>
      </c>
      <c r="G3" s="36" t="s">
        <v>199</v>
      </c>
      <c r="H3" s="36" t="s">
        <v>197</v>
      </c>
      <c r="I3" s="98" t="s">
        <v>134</v>
      </c>
      <c r="J3" s="98" t="s">
        <v>24</v>
      </c>
      <c r="K3" s="207" t="s">
        <v>15</v>
      </c>
      <c r="L3" s="207" t="s">
        <v>63</v>
      </c>
      <c r="M3" s="6" t="s">
        <v>6</v>
      </c>
    </row>
    <row r="4" spans="1:13" s="10" customFormat="1" ht="56.25" customHeight="1">
      <c r="A4" s="206"/>
      <c r="B4" s="204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09"/>
      <c r="L4" s="209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5" t="s">
        <v>173</v>
      </c>
      <c r="C6" s="101">
        <v>0</v>
      </c>
      <c r="D6" s="102"/>
      <c r="E6" s="102"/>
      <c r="F6" s="53">
        <v>6562.4</v>
      </c>
      <c r="G6" s="33">
        <v>114.7</v>
      </c>
      <c r="H6" s="53">
        <v>2481</v>
      </c>
      <c r="I6" s="201">
        <f aca="true" t="shared" si="0" ref="I6:I17">F6-G6-H6</f>
        <v>3966.7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172</v>
      </c>
      <c r="C7" s="101">
        <v>0</v>
      </c>
      <c r="D7" s="102"/>
      <c r="E7" s="102"/>
      <c r="F7" s="53">
        <v>1673.8</v>
      </c>
      <c r="G7" s="33">
        <v>46</v>
      </c>
      <c r="H7" s="53">
        <v>441.1</v>
      </c>
      <c r="I7" s="121">
        <f t="shared" si="0"/>
        <v>1186.6999999999998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174</v>
      </c>
      <c r="C8" s="101">
        <v>0</v>
      </c>
      <c r="D8" s="102"/>
      <c r="E8" s="102"/>
      <c r="F8" s="53">
        <v>3111</v>
      </c>
      <c r="G8" s="33">
        <v>114.8</v>
      </c>
      <c r="H8" s="53">
        <v>539.4</v>
      </c>
      <c r="I8" s="121">
        <f t="shared" si="0"/>
        <v>2456.7999999999997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175</v>
      </c>
      <c r="C9" s="101">
        <v>0</v>
      </c>
      <c r="D9" s="102"/>
      <c r="E9" s="102"/>
      <c r="F9" s="53">
        <v>1222.5</v>
      </c>
      <c r="G9" s="33">
        <v>46</v>
      </c>
      <c r="H9" s="53">
        <v>203.8</v>
      </c>
      <c r="I9" s="121">
        <f t="shared" si="0"/>
        <v>972.7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176</v>
      </c>
      <c r="C10" s="101">
        <v>0</v>
      </c>
      <c r="D10" s="102"/>
      <c r="E10" s="102"/>
      <c r="F10" s="53">
        <v>1310.2</v>
      </c>
      <c r="G10" s="33">
        <v>46</v>
      </c>
      <c r="H10" s="53">
        <v>261.5</v>
      </c>
      <c r="I10" s="121">
        <f t="shared" si="0"/>
        <v>1002.7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177</v>
      </c>
      <c r="C11" s="101">
        <v>0</v>
      </c>
      <c r="D11" s="102"/>
      <c r="E11" s="102"/>
      <c r="F11" s="53">
        <v>1341.9</v>
      </c>
      <c r="G11" s="33">
        <v>46.1</v>
      </c>
      <c r="H11" s="53">
        <v>374.5</v>
      </c>
      <c r="I11" s="121">
        <f t="shared" si="0"/>
        <v>921.3000000000002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178</v>
      </c>
      <c r="C12" s="101">
        <v>0</v>
      </c>
      <c r="D12" s="102"/>
      <c r="E12" s="102"/>
      <c r="F12" s="53">
        <v>1703.8</v>
      </c>
      <c r="G12" s="33">
        <v>46</v>
      </c>
      <c r="H12" s="53">
        <v>296.2</v>
      </c>
      <c r="I12" s="121">
        <f t="shared" si="0"/>
        <v>1361.6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180</v>
      </c>
      <c r="C13" s="101">
        <v>0</v>
      </c>
      <c r="D13" s="102"/>
      <c r="E13" s="102"/>
      <c r="F13" s="53">
        <v>3982</v>
      </c>
      <c r="G13" s="33">
        <v>114.8</v>
      </c>
      <c r="H13" s="53">
        <v>1391.3</v>
      </c>
      <c r="I13" s="121">
        <f t="shared" si="0"/>
        <v>2475.8999999999996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179</v>
      </c>
      <c r="C14" s="101">
        <v>0</v>
      </c>
      <c r="D14" s="102"/>
      <c r="E14" s="102"/>
      <c r="F14" s="53">
        <v>2935.2</v>
      </c>
      <c r="G14" s="33">
        <v>1463.6</v>
      </c>
      <c r="H14" s="53">
        <v>536.9</v>
      </c>
      <c r="I14" s="121">
        <f t="shared" si="0"/>
        <v>934.6999999999999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181</v>
      </c>
      <c r="C15" s="101">
        <v>0</v>
      </c>
      <c r="D15" s="102"/>
      <c r="E15" s="102"/>
      <c r="F15" s="53">
        <v>4029.5</v>
      </c>
      <c r="G15" s="33">
        <v>1532.4</v>
      </c>
      <c r="H15" s="53">
        <v>686.6</v>
      </c>
      <c r="I15" s="121">
        <f t="shared" si="0"/>
        <v>1810.5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182</v>
      </c>
      <c r="C16" s="101">
        <v>0</v>
      </c>
      <c r="D16" s="102"/>
      <c r="E16" s="102"/>
      <c r="F16" s="53">
        <v>8883.8</v>
      </c>
      <c r="G16" s="33">
        <v>114.8</v>
      </c>
      <c r="H16" s="53">
        <v>6598.5</v>
      </c>
      <c r="I16" s="121">
        <f t="shared" si="0"/>
        <v>2170.5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183</v>
      </c>
      <c r="C17" s="101">
        <v>0</v>
      </c>
      <c r="D17" s="102"/>
      <c r="E17" s="102"/>
      <c r="F17" s="53">
        <v>2488.4</v>
      </c>
      <c r="G17" s="33">
        <v>114.8</v>
      </c>
      <c r="H17" s="53">
        <v>459.3</v>
      </c>
      <c r="I17" s="121">
        <f t="shared" si="0"/>
        <v>1914.3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202">
        <f aca="true" t="shared" si="3" ref="I18:I29">F18-G18-H18</f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3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3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3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3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3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3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3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3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3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3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3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04" t="s">
        <v>65</v>
      </c>
      <c r="B30" s="205"/>
      <c r="C30" s="19">
        <f aca="true" t="shared" si="4" ref="C30:I30">SUM(C6:C29)</f>
        <v>0</v>
      </c>
      <c r="D30" s="19">
        <f t="shared" si="4"/>
        <v>0</v>
      </c>
      <c r="E30" s="19">
        <f t="shared" si="4"/>
        <v>0</v>
      </c>
      <c r="F30" s="19">
        <f t="shared" si="4"/>
        <v>39244.5</v>
      </c>
      <c r="G30" s="19">
        <f t="shared" si="4"/>
        <v>3800.0000000000005</v>
      </c>
      <c r="H30" s="19">
        <f t="shared" si="4"/>
        <v>14270.099999999999</v>
      </c>
      <c r="I30" s="19">
        <f t="shared" si="4"/>
        <v>21174.4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123</cp:lastModifiedBy>
  <cp:lastPrinted>2011-03-17T06:30:10Z</cp:lastPrinted>
  <dcterms:created xsi:type="dcterms:W3CDTF">2007-07-17T04:31:37Z</dcterms:created>
  <dcterms:modified xsi:type="dcterms:W3CDTF">2011-03-18T05:13:03Z</dcterms:modified>
  <cp:category/>
  <cp:version/>
  <cp:contentType/>
  <cp:contentStatus/>
</cp:coreProperties>
</file>