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<sst xmlns="http://schemas.openxmlformats.org/spreadsheetml/2006/main" count="646" uniqueCount="221">
  <si>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</si>
  <si>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</si>
  <si>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</si>
  <si>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</si>
  <si>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</si>
  <si>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</si>
  <si>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</si>
  <si>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</si>
  <si>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</si>
  <si>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</si>
  <si>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</si>
  <si>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</si>
  <si>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</si>
  <si>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</si>
  <si>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</si>
  <si>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</si>
  <si>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</si>
  <si>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</si>
  <si>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</si>
  <si>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</si>
  <si>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</si>
  <si>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</si>
  <si>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</si>
  <si>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</si>
  <si>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</si>
  <si>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</si>
  <si>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</si>
  <si>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</si>
  <si>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</si>
  <si>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</si>
  <si>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</si>
  <si>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</si>
  <si>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</si>
  <si>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</si>
  <si>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</si>
  <si>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</si>
  <si>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</si>
  <si>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</si>
  <si>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</si>
  <si>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</si>
  <si>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</si>
  <si>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</si>
  <si>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</si>
  <si>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</si>
  <si>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</si>
  <si>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</si>
  <si>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</si>
  <si>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</si>
  <si>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</si>
  <si>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</si>
  <si>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</si>
  <si>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</si>
  <si>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</si>
  <si>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</si>
  <si>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</si>
  <si>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</si>
  <si>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</si>
  <si>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</si>
  <si>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</si>
  <si>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</si>
  <si>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</si>
  <si>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</si>
  <si>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</si>
  <si>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</si>
  <si>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</si>
  <si>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</si>
  <si>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</si>
  <si>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</si>
  <si>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</si>
  <si>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</si>
  <si>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</si>
  <si>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</si>
  <si>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</si>
  <si>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</si>
  <si>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</si>
  <si>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</si>
  <si>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</si>
  <si>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</si>
  <si>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</si>
  <si>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</si>
  <si>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</si>
  <si>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</si>
  <si>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</si>
  <si>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</si>
  <si>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</si>
  <si>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</si>
  <si>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</si>
  <si>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</si>
  <si>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</si>
  <si>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</si>
  <si>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</si>
  <si>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</si>
  <si>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</si>
  <si>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</si>
  <si>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</si>
  <si>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</si>
  <si>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</si>
  <si>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</si>
  <si>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</si>
  <si>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</si>
  <si>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</si>
  <si>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</si>
  <si>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</si>
  <si>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</si>
  <si>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</si>
  <si>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</si>
  <si>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</si>
  <si>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</si>
  <si>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</si>
  <si>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</si>
  <si>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</si>
  <si>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</si>
  <si>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</si>
  <si>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</si>
  <si>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</si>
  <si>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</si>
  <si>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</si>
  <si>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</si>
  <si>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</si>
  <si>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</si>
  <si>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</si>
  <si>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</si>
  <si>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</si>
  <si>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</si>
  <si>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</si>
  <si>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</si>
  <si>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</si>
  <si>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</si>
  <si>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</si>
  <si>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</si>
  <si>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</si>
  <si>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</si>
  <si>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</si>
  <si>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</si>
  <si>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</si>
  <si>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</si>
  <si>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</si>
  <si>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</si>
  <si>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</si>
  <si>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</si>
  <si>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</si>
  <si>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</si>
  <si>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</si>
  <si>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</si>
  <si>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</si>
  <si>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</si>
  <si>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</si>
  <si>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</si>
  <si>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</si>
  <si>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</si>
  <si>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</si>
  <si>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</si>
  <si>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</si>
  <si>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</si>
  <si>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</si>
  <si>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</si>
  <si>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</si>
  <si>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</si>
  <si>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</si>
  <si>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</si>
  <si>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</si>
  <si>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</si>
  <si>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</si>
  <si>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</si>
  <si>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</si>
  <si>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</si>
  <si>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</si>
  <si>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</si>
  <si>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</si>
  <si>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</si>
  <si>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</si>
  <si>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</si>
  <si>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</si>
  <si>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</si>
  <si>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</si>
  <si>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</si>
  <si>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</si>
  <si>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</si>
  <si>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</si>
  <si>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</si>
  <si>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</si>
  <si>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</si>
  <si>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</si>
  <si>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</si>
  <si>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</si>
  <si>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</si>
  <si>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</si>
  <si>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</si>
  <si>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</si>
  <si>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</si>
  <si>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</si>
  <si>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</si>
  <si>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</si>
  <si>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</si>
  <si>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</si>
  <si>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</si>
  <si>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</si>
  <si>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</si>
  <si>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</si>
  <si>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</si>
  <si>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</si>
  <si>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</si>
  <si>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</si>
  <si>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</si>
  <si>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</si>
  <si>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</si>
  <si>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</si>
  <si>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</si>
  <si>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</si>
  <si>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</si>
  <si>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</si>
  <si>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</si>
  <si>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</si>
  <si>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</si>
  <si>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</si>
  <si>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</si>
  <si>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Недоимка по местным налогам на 01.07.2010</t>
  </si>
  <si>
    <t>Недоимка по местным налогам на 01.10.2010</t>
  </si>
  <si>
    <t>0</t>
  </si>
  <si>
    <t xml:space="preserve"> Результаты оценки качества управления финансами и платежеспособности поселений Аликовского района  по состоянию на 01.11.2010 г. </t>
  </si>
  <si>
    <t>Кредиторская задолженность на 01.11.2010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</si>
</sst>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right"/>
    </xf>
    <xf numFmtId="169" fontId="6" fillId="0" borderId="11" xfId="0" applyNumberFormat="1" applyFont="1" applyBorder="1" applyAlignment="1">
      <alignment vertical="center" wrapText="1"/>
    </xf>
    <xf numFmtId="169" fontId="6" fillId="0" borderId="5" xfId="0" applyNumberFormat="1" applyFont="1" applyBorder="1" applyAlignment="1">
      <alignment vertical="center" wrapText="1"/>
    </xf>
    <xf numFmtId="169" fontId="4" fillId="0" borderId="6" xfId="0" applyNumberFormat="1" applyFont="1" applyFill="1" applyBorder="1" applyAlignment="1">
      <alignment vertical="center" wrapText="1"/>
    </xf>
    <xf numFmtId="169" fontId="6" fillId="3" borderId="11" xfId="0" applyNumberFormat="1" applyFont="1" applyFill="1" applyBorder="1" applyAlignment="1">
      <alignment horizontal="right" vertical="center" wrapText="1"/>
    </xf>
    <xf numFmtId="169" fontId="6" fillId="3" borderId="5" xfId="0" applyNumberFormat="1" applyFont="1" applyFill="1" applyBorder="1" applyAlignment="1">
      <alignment vertical="center" wrapText="1"/>
    </xf>
    <xf numFmtId="169" fontId="6" fillId="0" borderId="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7" sqref="Q17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13" t="s">
        <v>219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30" t="s">
        <v>174</v>
      </c>
      <c r="C6" s="191">
        <v>0.827</v>
      </c>
      <c r="D6" s="191">
        <v>0.5</v>
      </c>
      <c r="E6" s="191">
        <v>1.709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0</v>
      </c>
      <c r="S6" s="191">
        <f aca="true" t="shared" si="0" ref="S6:S29">SUM(C6:R6)</f>
        <v>12.636</v>
      </c>
    </row>
    <row r="7" spans="1:19" ht="12.75">
      <c r="A7" s="189">
        <v>2</v>
      </c>
      <c r="B7" s="30" t="s">
        <v>173</v>
      </c>
      <c r="C7" s="191">
        <v>0</v>
      </c>
      <c r="D7" s="191">
        <v>0</v>
      </c>
      <c r="E7" s="191">
        <v>0.633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11.233</v>
      </c>
    </row>
    <row r="8" spans="1:19" ht="12.75">
      <c r="A8" s="189">
        <v>3</v>
      </c>
      <c r="B8" s="30" t="s">
        <v>175</v>
      </c>
      <c r="C8" s="191">
        <v>0</v>
      </c>
      <c r="D8" s="191">
        <v>0</v>
      </c>
      <c r="E8" s="191">
        <v>0.692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</v>
      </c>
      <c r="R8" s="191">
        <v>1</v>
      </c>
      <c r="S8" s="191">
        <f t="shared" si="0"/>
        <v>11.292</v>
      </c>
    </row>
    <row r="9" spans="1:19" ht="12.75">
      <c r="A9" s="189">
        <v>4</v>
      </c>
      <c r="B9" s="30" t="s">
        <v>176</v>
      </c>
      <c r="C9" s="191">
        <v>0</v>
      </c>
      <c r="D9" s="191">
        <v>0</v>
      </c>
      <c r="E9" s="191">
        <v>1.001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11.600999999999999</v>
      </c>
    </row>
    <row r="10" spans="1:19" ht="12.75">
      <c r="A10" s="189">
        <v>5</v>
      </c>
      <c r="B10" s="30" t="s">
        <v>177</v>
      </c>
      <c r="C10" s="191">
        <v>0</v>
      </c>
      <c r="D10" s="191">
        <v>0</v>
      </c>
      <c r="E10" s="191">
        <v>0.506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1</v>
      </c>
      <c r="S10" s="191">
        <f t="shared" si="0"/>
        <v>11.106</v>
      </c>
    </row>
    <row r="11" spans="1:19" ht="12.75">
      <c r="A11" s="189">
        <v>6</v>
      </c>
      <c r="B11" s="30" t="s">
        <v>178</v>
      </c>
      <c r="C11" s="191">
        <v>0</v>
      </c>
      <c r="D11" s="191">
        <v>0</v>
      </c>
      <c r="E11" s="191">
        <v>0.599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11.199</v>
      </c>
    </row>
    <row r="12" spans="1:19" ht="12.75">
      <c r="A12" s="189">
        <v>7</v>
      </c>
      <c r="B12" s="30" t="s">
        <v>179</v>
      </c>
      <c r="C12" s="191">
        <v>0</v>
      </c>
      <c r="D12" s="191">
        <v>0</v>
      </c>
      <c r="E12" s="191">
        <v>0.77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0.888</v>
      </c>
      <c r="R12" s="191">
        <v>1</v>
      </c>
      <c r="S12" s="191">
        <f t="shared" si="0"/>
        <v>12.258000000000001</v>
      </c>
    </row>
    <row r="13" spans="1:19" ht="12.75">
      <c r="A13" s="189">
        <v>8</v>
      </c>
      <c r="B13" s="30" t="s">
        <v>181</v>
      </c>
      <c r="C13" s="191">
        <v>0</v>
      </c>
      <c r="D13" s="191">
        <v>0.5</v>
      </c>
      <c r="E13" s="191">
        <v>1.244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12.344000000000001</v>
      </c>
    </row>
    <row r="14" spans="1:19" ht="12.75">
      <c r="A14" s="189">
        <v>9</v>
      </c>
      <c r="B14" s="30" t="s">
        <v>180</v>
      </c>
      <c r="C14" s="191">
        <v>0</v>
      </c>
      <c r="D14" s="191">
        <v>0</v>
      </c>
      <c r="E14" s="191">
        <v>0.425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</v>
      </c>
      <c r="R14" s="191">
        <v>1</v>
      </c>
      <c r="S14" s="191">
        <f t="shared" si="0"/>
        <v>11.025</v>
      </c>
    </row>
    <row r="15" spans="1:19" ht="12.75">
      <c r="A15" s="189">
        <v>10</v>
      </c>
      <c r="B15" s="30" t="s">
        <v>182</v>
      </c>
      <c r="C15" s="191">
        <v>0</v>
      </c>
      <c r="D15" s="191">
        <v>0</v>
      </c>
      <c r="E15" s="191">
        <v>1.15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11.75</v>
      </c>
    </row>
    <row r="16" spans="1:19" ht="12.75">
      <c r="A16" s="189">
        <v>11</v>
      </c>
      <c r="B16" s="30" t="s">
        <v>183</v>
      </c>
      <c r="C16" s="191">
        <v>0</v>
      </c>
      <c r="D16" s="191">
        <v>0</v>
      </c>
      <c r="E16" s="191">
        <v>0.581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1.08</v>
      </c>
      <c r="R16" s="191">
        <v>1</v>
      </c>
      <c r="S16" s="191">
        <f t="shared" si="0"/>
        <v>12.261000000000001</v>
      </c>
    </row>
    <row r="17" spans="1:19" ht="12.75">
      <c r="A17" s="189">
        <v>12</v>
      </c>
      <c r="B17" s="30" t="s">
        <v>184</v>
      </c>
      <c r="C17" s="191">
        <v>0</v>
      </c>
      <c r="D17" s="191">
        <v>0</v>
      </c>
      <c r="E17" s="191">
        <v>0.879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0.336</v>
      </c>
      <c r="R17" s="191">
        <v>1</v>
      </c>
      <c r="S17" s="191">
        <f t="shared" si="0"/>
        <v>11.815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4">
      <selection activeCell="F13" sqref="F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6" t="s">
        <v>3</v>
      </c>
      <c r="B3" s="214" t="s">
        <v>102</v>
      </c>
      <c r="C3" s="28" t="s">
        <v>123</v>
      </c>
      <c r="D3" s="36" t="s">
        <v>199</v>
      </c>
      <c r="E3" s="36" t="s">
        <v>197</v>
      </c>
      <c r="F3" s="36" t="s">
        <v>198</v>
      </c>
      <c r="G3" s="98" t="s">
        <v>134</v>
      </c>
      <c r="H3" s="5" t="s">
        <v>24</v>
      </c>
      <c r="I3" s="217" t="s">
        <v>4</v>
      </c>
      <c r="J3" s="217" t="s">
        <v>5</v>
      </c>
      <c r="K3" s="5" t="s">
        <v>6</v>
      </c>
    </row>
    <row r="4" spans="1:11" s="10" customFormat="1" ht="37.5" customHeight="1">
      <c r="A4" s="216"/>
      <c r="B4" s="214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9"/>
      <c r="J4" s="219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33">
        <v>5025.8</v>
      </c>
      <c r="E6" s="33">
        <v>107.8</v>
      </c>
      <c r="F6" s="53">
        <v>776.4</v>
      </c>
      <c r="G6" s="201">
        <f aca="true" t="shared" si="0" ref="G6:G17">D6-E6-F6</f>
        <v>4141.6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33">
        <v>1531.3</v>
      </c>
      <c r="E7" s="33">
        <v>54</v>
      </c>
      <c r="F7" s="53">
        <v>115.4</v>
      </c>
      <c r="G7" s="121">
        <f t="shared" si="0"/>
        <v>1361.8999999999999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33">
        <v>3642.8</v>
      </c>
      <c r="E8" s="33">
        <v>107.8</v>
      </c>
      <c r="F8" s="53">
        <v>604.7</v>
      </c>
      <c r="G8" s="121">
        <f t="shared" si="0"/>
        <v>2930.3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33">
        <v>1539.1</v>
      </c>
      <c r="E9" s="33">
        <v>54</v>
      </c>
      <c r="F9" s="53">
        <v>94.6</v>
      </c>
      <c r="G9" s="121">
        <f t="shared" si="0"/>
        <v>1390.5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33">
        <v>1221.2</v>
      </c>
      <c r="E10" s="33">
        <v>54</v>
      </c>
      <c r="F10" s="53">
        <v>97.4</v>
      </c>
      <c r="G10" s="121">
        <f t="shared" si="0"/>
        <v>1069.8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33">
        <v>1652.5</v>
      </c>
      <c r="E11" s="33">
        <v>54</v>
      </c>
      <c r="F11" s="53">
        <v>372.4</v>
      </c>
      <c r="G11" s="121">
        <f t="shared" si="0"/>
        <v>1226.1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33">
        <v>2236.2</v>
      </c>
      <c r="E12" s="33">
        <v>107.8</v>
      </c>
      <c r="F12" s="53">
        <v>522.2</v>
      </c>
      <c r="G12" s="121">
        <f t="shared" si="0"/>
        <v>1606.1999999999996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33">
        <v>11443.8</v>
      </c>
      <c r="E13" s="33">
        <v>107.8</v>
      </c>
      <c r="F13" s="53">
        <v>6909.2</v>
      </c>
      <c r="G13" s="121">
        <f t="shared" si="0"/>
        <v>4426.8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33">
        <v>1129.3</v>
      </c>
      <c r="E14" s="33">
        <v>54</v>
      </c>
      <c r="F14" s="53">
        <v>90.9</v>
      </c>
      <c r="G14" s="121">
        <f t="shared" si="0"/>
        <v>984.4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33">
        <v>4721.7</v>
      </c>
      <c r="E15" s="33">
        <v>107.8</v>
      </c>
      <c r="F15" s="53">
        <v>1599.5</v>
      </c>
      <c r="G15" s="121">
        <f t="shared" si="0"/>
        <v>3014.3999999999996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33">
        <v>3820</v>
      </c>
      <c r="E16" s="33">
        <v>107.8</v>
      </c>
      <c r="F16" s="53">
        <v>919.2</v>
      </c>
      <c r="G16" s="121">
        <f t="shared" si="0"/>
        <v>2793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33">
        <v>3931</v>
      </c>
      <c r="E17" s="33">
        <v>107.8</v>
      </c>
      <c r="F17" s="53">
        <v>1140.9</v>
      </c>
      <c r="G17" s="121">
        <f t="shared" si="0"/>
        <v>2682.2999999999997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4" t="s">
        <v>39</v>
      </c>
      <c r="B30" s="215"/>
      <c r="C30" s="19">
        <f>SUM(C6:C29)</f>
        <v>0</v>
      </c>
      <c r="D30" s="19">
        <f>SUM(D6:D29)</f>
        <v>41894.7</v>
      </c>
      <c r="E30" s="55">
        <f>SUM(E6:E29)</f>
        <v>1024.6</v>
      </c>
      <c r="F30" s="19">
        <f>SUM(F6:F29)</f>
        <v>13242.8</v>
      </c>
      <c r="G30" s="52">
        <f>SUM(G6:G29)</f>
        <v>27627.3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5">
      <selection activeCell="E26" sqref="E2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24" t="s">
        <v>147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6" t="s">
        <v>9</v>
      </c>
      <c r="B3" s="214" t="s">
        <v>102</v>
      </c>
      <c r="C3" s="28" t="s">
        <v>124</v>
      </c>
      <c r="D3" s="36" t="s">
        <v>201</v>
      </c>
      <c r="E3" s="36" t="s">
        <v>202</v>
      </c>
      <c r="F3" s="29" t="s">
        <v>125</v>
      </c>
      <c r="G3" s="5" t="s">
        <v>24</v>
      </c>
      <c r="H3" s="217" t="s">
        <v>4</v>
      </c>
      <c r="I3" s="217" t="s">
        <v>5</v>
      </c>
      <c r="J3" s="6" t="s">
        <v>6</v>
      </c>
    </row>
    <row r="4" spans="1:10" s="10" customFormat="1" ht="42.75" customHeight="1">
      <c r="A4" s="216"/>
      <c r="B4" s="214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9"/>
      <c r="I4" s="219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3484.9</v>
      </c>
      <c r="E6" s="184"/>
      <c r="F6" s="13">
        <f>D6+E6</f>
        <v>3484.9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212.5</v>
      </c>
      <c r="E7" s="33">
        <v>123</v>
      </c>
      <c r="F7" s="13">
        <f aca="true" t="shared" si="1" ref="F7:F29">D7+E7</f>
        <v>335.5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452.9</v>
      </c>
      <c r="E8" s="33">
        <v>65</v>
      </c>
      <c r="F8" s="13">
        <f t="shared" si="1"/>
        <v>517.9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454.1</v>
      </c>
      <c r="E9" s="33">
        <v>36</v>
      </c>
      <c r="F9" s="13">
        <f t="shared" si="1"/>
        <v>490.1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153.4</v>
      </c>
      <c r="E10" s="33">
        <v>23</v>
      </c>
      <c r="F10" s="13">
        <f t="shared" si="1"/>
        <v>176.4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228.4</v>
      </c>
      <c r="E11" s="33">
        <v>118</v>
      </c>
      <c r="F11" s="13">
        <f t="shared" si="1"/>
        <v>346.4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241.8</v>
      </c>
      <c r="E12" s="33">
        <v>93.3</v>
      </c>
      <c r="F12" s="13">
        <f t="shared" si="1"/>
        <v>335.1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339.7</v>
      </c>
      <c r="E13" s="33">
        <v>262.1</v>
      </c>
      <c r="F13" s="13">
        <f t="shared" si="1"/>
        <v>601.8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157</v>
      </c>
      <c r="E14" s="33">
        <v>8</v>
      </c>
      <c r="F14" s="13">
        <f t="shared" si="1"/>
        <v>165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689.9</v>
      </c>
      <c r="E15" s="33">
        <v>79</v>
      </c>
      <c r="F15" s="13">
        <f t="shared" si="1"/>
        <v>768.9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308.4</v>
      </c>
      <c r="E16" s="33">
        <v>527.1</v>
      </c>
      <c r="F16" s="13">
        <f t="shared" si="1"/>
        <v>835.5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279.5</v>
      </c>
      <c r="E17" s="33">
        <v>573.4</v>
      </c>
      <c r="F17" s="13">
        <f t="shared" si="1"/>
        <v>852.9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4" t="s">
        <v>39</v>
      </c>
      <c r="B30" s="215"/>
      <c r="C30" s="19">
        <f>SUM(C6:C29)</f>
        <v>0</v>
      </c>
      <c r="D30" s="19">
        <f>SUM(D6:D29)</f>
        <v>7002.499999999999</v>
      </c>
      <c r="E30" s="19">
        <f>SUM(E6:E29)</f>
        <v>1907.9</v>
      </c>
      <c r="F30" s="19">
        <f>SUM(F6:F29)</f>
        <v>8910.4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4">
      <selection activeCell="R7" sqref="R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25" t="s">
        <v>148</v>
      </c>
      <c r="D2" s="225"/>
      <c r="E2" s="225"/>
      <c r="F2" s="225"/>
      <c r="G2" s="225"/>
      <c r="H2" s="225"/>
      <c r="I2" s="225"/>
      <c r="J2" s="225"/>
      <c r="K2" s="225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6" t="s">
        <v>9</v>
      </c>
      <c r="B4" s="214" t="s">
        <v>102</v>
      </c>
      <c r="C4" s="5" t="s">
        <v>188</v>
      </c>
      <c r="D4" s="5" t="s">
        <v>220</v>
      </c>
      <c r="E4" s="36" t="s">
        <v>31</v>
      </c>
      <c r="F4" s="36" t="s">
        <v>194</v>
      </c>
      <c r="G4" s="36" t="s">
        <v>203</v>
      </c>
      <c r="H4" s="82" t="s">
        <v>135</v>
      </c>
      <c r="I4" s="36" t="s">
        <v>204</v>
      </c>
      <c r="J4" s="36" t="s">
        <v>205</v>
      </c>
      <c r="K4" s="5" t="s">
        <v>206</v>
      </c>
      <c r="L4" s="6" t="s">
        <v>136</v>
      </c>
      <c r="M4" s="36" t="s">
        <v>199</v>
      </c>
      <c r="N4" s="36" t="s">
        <v>207</v>
      </c>
      <c r="O4" s="36" t="s">
        <v>208</v>
      </c>
      <c r="P4" s="29" t="s">
        <v>149</v>
      </c>
      <c r="Q4" s="5" t="s">
        <v>60</v>
      </c>
      <c r="R4" s="217" t="s">
        <v>4</v>
      </c>
      <c r="S4" s="217" t="s">
        <v>10</v>
      </c>
      <c r="T4" s="6" t="s">
        <v>6</v>
      </c>
    </row>
    <row r="5" spans="1:20" s="10" customFormat="1" ht="45.75" customHeight="1">
      <c r="A5" s="216"/>
      <c r="B5" s="214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9"/>
      <c r="S5" s="219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7036.2</v>
      </c>
      <c r="G7" s="33">
        <v>1060.3</v>
      </c>
      <c r="H7" s="196">
        <f>F7-G7</f>
        <v>5975.9</v>
      </c>
      <c r="I7" s="48">
        <v>880.4</v>
      </c>
      <c r="J7" s="48">
        <v>0</v>
      </c>
      <c r="K7" s="84">
        <f aca="true" t="shared" si="0" ref="K7:K18">I7-J7</f>
        <v>880.4</v>
      </c>
      <c r="L7" s="12">
        <f>H7-K7</f>
        <v>5095.5</v>
      </c>
      <c r="M7" s="33">
        <v>5025.8</v>
      </c>
      <c r="N7" s="33">
        <v>107.8</v>
      </c>
      <c r="O7" s="53">
        <v>776.4</v>
      </c>
      <c r="P7" s="201">
        <f aca="true" t="shared" si="1" ref="P7:P18">M7-N7-O7</f>
        <v>4141.6</v>
      </c>
      <c r="Q7" s="17">
        <f>L7/P7*100</f>
        <v>123.03216148348464</v>
      </c>
      <c r="R7" s="1">
        <v>1</v>
      </c>
      <c r="S7" s="14">
        <v>0.75</v>
      </c>
      <c r="T7" s="14">
        <f aca="true" t="shared" si="2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3" ref="E8:E30">D8-C8</f>
        <v>0</v>
      </c>
      <c r="F8" s="33">
        <v>1759.7</v>
      </c>
      <c r="G8" s="33">
        <v>169.4</v>
      </c>
      <c r="H8" s="196">
        <f aca="true" t="shared" si="4" ref="H8:H18">F8-G8</f>
        <v>1590.3</v>
      </c>
      <c r="I8" s="48">
        <v>5</v>
      </c>
      <c r="J8" s="48">
        <v>0</v>
      </c>
      <c r="K8" s="84">
        <f t="shared" si="0"/>
        <v>5</v>
      </c>
      <c r="L8" s="12">
        <f aca="true" t="shared" si="5" ref="L8:L31">H8-K8</f>
        <v>1585.3</v>
      </c>
      <c r="M8" s="33">
        <v>1531.3</v>
      </c>
      <c r="N8" s="33">
        <v>54</v>
      </c>
      <c r="O8" s="53">
        <v>115.4</v>
      </c>
      <c r="P8" s="121">
        <f t="shared" si="1"/>
        <v>1361.8999999999999</v>
      </c>
      <c r="Q8" s="17">
        <f aca="true" t="shared" si="6" ref="Q8:Q30">L8/P8*100</f>
        <v>116.40355385857993</v>
      </c>
      <c r="R8" s="1">
        <v>1</v>
      </c>
      <c r="S8" s="14">
        <v>0.75</v>
      </c>
      <c r="T8" s="14">
        <f t="shared" si="2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3"/>
        <v>0</v>
      </c>
      <c r="F9" s="33">
        <v>3904.3</v>
      </c>
      <c r="G9" s="33">
        <v>818.9</v>
      </c>
      <c r="H9" s="196">
        <f t="shared" si="4"/>
        <v>3085.4</v>
      </c>
      <c r="I9" s="48">
        <v>52</v>
      </c>
      <c r="J9" s="48">
        <v>0</v>
      </c>
      <c r="K9" s="84">
        <f t="shared" si="0"/>
        <v>52</v>
      </c>
      <c r="L9" s="12">
        <f t="shared" si="5"/>
        <v>3033.4</v>
      </c>
      <c r="M9" s="33">
        <v>3642.8</v>
      </c>
      <c r="N9" s="33">
        <v>107.8</v>
      </c>
      <c r="O9" s="53">
        <v>604.7</v>
      </c>
      <c r="P9" s="121">
        <f t="shared" si="1"/>
        <v>2930.3</v>
      </c>
      <c r="Q9" s="17">
        <f t="shared" si="6"/>
        <v>103.51841108418934</v>
      </c>
      <c r="R9" s="1">
        <v>1</v>
      </c>
      <c r="S9" s="14">
        <v>0.75</v>
      </c>
      <c r="T9" s="14">
        <f t="shared" si="2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3"/>
        <v>0</v>
      </c>
      <c r="F10" s="33">
        <v>1831.9</v>
      </c>
      <c r="G10" s="33">
        <v>167.1</v>
      </c>
      <c r="H10" s="196">
        <f t="shared" si="4"/>
        <v>1664.8000000000002</v>
      </c>
      <c r="I10" s="48">
        <v>51</v>
      </c>
      <c r="J10" s="48">
        <v>0</v>
      </c>
      <c r="K10" s="84">
        <f t="shared" si="0"/>
        <v>51</v>
      </c>
      <c r="L10" s="12">
        <f t="shared" si="5"/>
        <v>1613.8000000000002</v>
      </c>
      <c r="M10" s="33">
        <v>1539.1</v>
      </c>
      <c r="N10" s="33">
        <v>54</v>
      </c>
      <c r="O10" s="53">
        <v>94.6</v>
      </c>
      <c r="P10" s="121">
        <f t="shared" si="1"/>
        <v>1390.5</v>
      </c>
      <c r="Q10" s="17">
        <f t="shared" si="6"/>
        <v>116.0589715929522</v>
      </c>
      <c r="R10" s="1">
        <v>1</v>
      </c>
      <c r="S10" s="14">
        <v>0.75</v>
      </c>
      <c r="T10" s="14">
        <f t="shared" si="2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3"/>
        <v>0</v>
      </c>
      <c r="F11" s="33">
        <v>1336.3</v>
      </c>
      <c r="G11" s="33">
        <v>151.5</v>
      </c>
      <c r="H11" s="196">
        <f t="shared" si="4"/>
        <v>1184.8</v>
      </c>
      <c r="I11" s="48">
        <v>6.5</v>
      </c>
      <c r="J11" s="48">
        <v>0</v>
      </c>
      <c r="K11" s="84">
        <f t="shared" si="0"/>
        <v>6.5</v>
      </c>
      <c r="L11" s="12">
        <f t="shared" si="5"/>
        <v>1178.3</v>
      </c>
      <c r="M11" s="33">
        <v>1221.2</v>
      </c>
      <c r="N11" s="33">
        <v>54</v>
      </c>
      <c r="O11" s="53">
        <v>97.4</v>
      </c>
      <c r="P11" s="121">
        <f t="shared" si="1"/>
        <v>1069.8</v>
      </c>
      <c r="Q11" s="17">
        <f t="shared" si="6"/>
        <v>110.14208263226773</v>
      </c>
      <c r="R11" s="1">
        <v>1</v>
      </c>
      <c r="S11" s="14">
        <v>0.75</v>
      </c>
      <c r="T11" s="14">
        <f t="shared" si="2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3"/>
        <v>0</v>
      </c>
      <c r="F12" s="33">
        <v>1717.2</v>
      </c>
      <c r="G12" s="33">
        <v>426.3</v>
      </c>
      <c r="H12" s="196">
        <f t="shared" si="4"/>
        <v>1290.9</v>
      </c>
      <c r="I12" s="48">
        <v>5</v>
      </c>
      <c r="J12" s="48">
        <v>0</v>
      </c>
      <c r="K12" s="84">
        <f t="shared" si="0"/>
        <v>5</v>
      </c>
      <c r="L12" s="12">
        <f t="shared" si="5"/>
        <v>1285.9</v>
      </c>
      <c r="M12" s="33">
        <v>1652.5</v>
      </c>
      <c r="N12" s="33">
        <v>54</v>
      </c>
      <c r="O12" s="53">
        <v>372.4</v>
      </c>
      <c r="P12" s="121">
        <f t="shared" si="1"/>
        <v>1226.1</v>
      </c>
      <c r="Q12" s="17">
        <f t="shared" si="6"/>
        <v>104.87725307886797</v>
      </c>
      <c r="R12" s="1">
        <v>1</v>
      </c>
      <c r="S12" s="14">
        <v>0.75</v>
      </c>
      <c r="T12" s="14">
        <f t="shared" si="2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3"/>
        <v>0</v>
      </c>
      <c r="F13" s="33">
        <v>2275.9</v>
      </c>
      <c r="G13" s="33">
        <v>648.5</v>
      </c>
      <c r="H13" s="196">
        <f t="shared" si="4"/>
        <v>1627.4</v>
      </c>
      <c r="I13" s="48">
        <v>60</v>
      </c>
      <c r="J13" s="48">
        <v>0</v>
      </c>
      <c r="K13" s="84">
        <f t="shared" si="0"/>
        <v>60</v>
      </c>
      <c r="L13" s="12">
        <f t="shared" si="5"/>
        <v>1567.4</v>
      </c>
      <c r="M13" s="33">
        <v>2236.2</v>
      </c>
      <c r="N13" s="33">
        <v>107.8</v>
      </c>
      <c r="O13" s="53">
        <v>522.2</v>
      </c>
      <c r="P13" s="121">
        <f t="shared" si="1"/>
        <v>1606.1999999999996</v>
      </c>
      <c r="Q13" s="17">
        <f t="shared" si="6"/>
        <v>97.58436060266472</v>
      </c>
      <c r="R13" s="1">
        <v>1</v>
      </c>
      <c r="S13" s="14">
        <v>0.75</v>
      </c>
      <c r="T13" s="14">
        <f t="shared" si="2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3"/>
        <v>0</v>
      </c>
      <c r="F14" s="33">
        <v>11668.3</v>
      </c>
      <c r="G14" s="33">
        <v>7253.1</v>
      </c>
      <c r="H14" s="196">
        <f t="shared" si="4"/>
        <v>4415.199999999999</v>
      </c>
      <c r="I14" s="48">
        <v>6025.7</v>
      </c>
      <c r="J14" s="48">
        <v>5394</v>
      </c>
      <c r="K14" s="84">
        <f t="shared" si="0"/>
        <v>631.6999999999998</v>
      </c>
      <c r="L14" s="12">
        <f t="shared" si="5"/>
        <v>3783.499999999999</v>
      </c>
      <c r="M14" s="33">
        <v>11443.8</v>
      </c>
      <c r="N14" s="33">
        <v>107.8</v>
      </c>
      <c r="O14" s="53">
        <v>6909.2</v>
      </c>
      <c r="P14" s="121">
        <f t="shared" si="1"/>
        <v>4426.8</v>
      </c>
      <c r="Q14" s="17">
        <f t="shared" si="6"/>
        <v>85.46805819101832</v>
      </c>
      <c r="R14" s="1">
        <v>1</v>
      </c>
      <c r="S14" s="14">
        <v>0.75</v>
      </c>
      <c r="T14" s="14">
        <f t="shared" si="2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3"/>
        <v>0</v>
      </c>
      <c r="F15" s="33">
        <v>1205.3</v>
      </c>
      <c r="G15" s="33">
        <v>144.9</v>
      </c>
      <c r="H15" s="196">
        <f t="shared" si="4"/>
        <v>1060.3999999999999</v>
      </c>
      <c r="I15" s="48">
        <v>6.3</v>
      </c>
      <c r="J15" s="48">
        <v>0</v>
      </c>
      <c r="K15" s="84">
        <f t="shared" si="0"/>
        <v>6.3</v>
      </c>
      <c r="L15" s="12">
        <f t="shared" si="5"/>
        <v>1054.1</v>
      </c>
      <c r="M15" s="33">
        <v>1129.3</v>
      </c>
      <c r="N15" s="33">
        <v>54</v>
      </c>
      <c r="O15" s="53">
        <v>90.9</v>
      </c>
      <c r="P15" s="121">
        <f t="shared" si="1"/>
        <v>984.4</v>
      </c>
      <c r="Q15" s="17">
        <f t="shared" si="6"/>
        <v>107.08045509955302</v>
      </c>
      <c r="R15" s="1">
        <v>1</v>
      </c>
      <c r="S15" s="14">
        <v>0.75</v>
      </c>
      <c r="T15" s="14">
        <f t="shared" si="2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3"/>
        <v>0</v>
      </c>
      <c r="F16" s="33">
        <v>5158.2</v>
      </c>
      <c r="G16" s="33">
        <v>1838.3</v>
      </c>
      <c r="H16" s="196">
        <f t="shared" si="4"/>
        <v>3319.8999999999996</v>
      </c>
      <c r="I16" s="48">
        <v>8.5</v>
      </c>
      <c r="J16" s="48">
        <v>0</v>
      </c>
      <c r="K16" s="84">
        <f t="shared" si="0"/>
        <v>8.5</v>
      </c>
      <c r="L16" s="12">
        <f t="shared" si="5"/>
        <v>3311.3999999999996</v>
      </c>
      <c r="M16" s="33">
        <v>4721.7</v>
      </c>
      <c r="N16" s="33">
        <v>107.8</v>
      </c>
      <c r="O16" s="53">
        <v>1599.5</v>
      </c>
      <c r="P16" s="121">
        <f t="shared" si="1"/>
        <v>3014.3999999999996</v>
      </c>
      <c r="Q16" s="17">
        <f t="shared" si="6"/>
        <v>109.85270700636943</v>
      </c>
      <c r="R16" s="1">
        <v>1</v>
      </c>
      <c r="S16" s="14">
        <v>0.75</v>
      </c>
      <c r="T16" s="14">
        <f t="shared" si="2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3"/>
        <v>0</v>
      </c>
      <c r="F17" s="33">
        <v>3989.8</v>
      </c>
      <c r="G17" s="33">
        <v>1461</v>
      </c>
      <c r="H17" s="196">
        <f t="shared" si="4"/>
        <v>2528.8</v>
      </c>
      <c r="I17" s="48">
        <v>48.8</v>
      </c>
      <c r="J17" s="48">
        <v>0</v>
      </c>
      <c r="K17" s="84">
        <f t="shared" si="0"/>
        <v>48.8</v>
      </c>
      <c r="L17" s="12">
        <f t="shared" si="5"/>
        <v>2480</v>
      </c>
      <c r="M17" s="33">
        <v>3820</v>
      </c>
      <c r="N17" s="33">
        <v>107.8</v>
      </c>
      <c r="O17" s="53">
        <v>919.2</v>
      </c>
      <c r="P17" s="121">
        <f t="shared" si="1"/>
        <v>2793</v>
      </c>
      <c r="Q17" s="17">
        <f t="shared" si="6"/>
        <v>88.79341210168278</v>
      </c>
      <c r="R17" s="1">
        <v>1</v>
      </c>
      <c r="S17" s="14">
        <v>0.75</v>
      </c>
      <c r="T17" s="14">
        <f t="shared" si="2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3"/>
        <v>0</v>
      </c>
      <c r="F18" s="33">
        <v>4200.1</v>
      </c>
      <c r="G18" s="33">
        <v>1690.7</v>
      </c>
      <c r="H18" s="196">
        <f t="shared" si="4"/>
        <v>2509.4000000000005</v>
      </c>
      <c r="I18" s="48">
        <v>77.8</v>
      </c>
      <c r="J18" s="48">
        <v>0</v>
      </c>
      <c r="K18" s="84">
        <f t="shared" si="0"/>
        <v>77.8</v>
      </c>
      <c r="L18" s="12">
        <f t="shared" si="5"/>
        <v>2431.6000000000004</v>
      </c>
      <c r="M18" s="33">
        <v>3931</v>
      </c>
      <c r="N18" s="33">
        <v>107.8</v>
      </c>
      <c r="O18" s="53">
        <v>1140.9</v>
      </c>
      <c r="P18" s="121">
        <f t="shared" si="1"/>
        <v>2682.2999999999997</v>
      </c>
      <c r="Q18" s="17">
        <f t="shared" si="6"/>
        <v>90.65354360064126</v>
      </c>
      <c r="R18" s="1">
        <v>1</v>
      </c>
      <c r="S18" s="14">
        <v>0.75</v>
      </c>
      <c r="T18" s="14">
        <f t="shared" si="2"/>
        <v>0.75</v>
      </c>
    </row>
    <row r="19" spans="1:20" ht="11.25">
      <c r="A19" s="11">
        <v>13</v>
      </c>
      <c r="B19" s="48"/>
      <c r="C19" s="60"/>
      <c r="D19" s="60"/>
      <c r="E19" s="33">
        <f t="shared" si="3"/>
        <v>0</v>
      </c>
      <c r="F19" s="33"/>
      <c r="G19" s="53"/>
      <c r="H19" s="33"/>
      <c r="I19" s="33"/>
      <c r="J19" s="33"/>
      <c r="K19" s="33">
        <f aca="true" t="shared" si="7" ref="K19:K30">I19-J19</f>
        <v>0</v>
      </c>
      <c r="L19" s="12">
        <f t="shared" si="5"/>
        <v>0</v>
      </c>
      <c r="M19" s="53"/>
      <c r="N19" s="13"/>
      <c r="O19" s="53"/>
      <c r="P19" s="13">
        <f aca="true" t="shared" si="8" ref="P19:P30">M19-N19-O19</f>
        <v>0</v>
      </c>
      <c r="Q19" s="17" t="e">
        <f t="shared" si="6"/>
        <v>#DIV/0!</v>
      </c>
      <c r="S19" s="14">
        <v>0.75</v>
      </c>
      <c r="T19" s="14">
        <f t="shared" si="2"/>
        <v>0</v>
      </c>
    </row>
    <row r="20" spans="1:20" ht="11.25">
      <c r="A20" s="11">
        <v>14</v>
      </c>
      <c r="B20" s="48"/>
      <c r="C20" s="60"/>
      <c r="D20" s="60"/>
      <c r="E20" s="33">
        <f t="shared" si="3"/>
        <v>0</v>
      </c>
      <c r="F20" s="33"/>
      <c r="G20" s="53"/>
      <c r="H20" s="33"/>
      <c r="I20" s="33"/>
      <c r="J20" s="33"/>
      <c r="K20" s="33">
        <f t="shared" si="7"/>
        <v>0</v>
      </c>
      <c r="L20" s="12">
        <f t="shared" si="5"/>
        <v>0</v>
      </c>
      <c r="M20" s="53"/>
      <c r="N20" s="13"/>
      <c r="O20" s="53"/>
      <c r="P20" s="13">
        <f t="shared" si="8"/>
        <v>0</v>
      </c>
      <c r="Q20" s="17" t="e">
        <f t="shared" si="6"/>
        <v>#DIV/0!</v>
      </c>
      <c r="S20" s="14">
        <v>0.75</v>
      </c>
      <c r="T20" s="14">
        <f t="shared" si="2"/>
        <v>0</v>
      </c>
    </row>
    <row r="21" spans="1:20" ht="11.25">
      <c r="A21" s="11">
        <v>15</v>
      </c>
      <c r="B21" s="48"/>
      <c r="C21" s="60"/>
      <c r="D21" s="60"/>
      <c r="E21" s="33">
        <f t="shared" si="3"/>
        <v>0</v>
      </c>
      <c r="F21" s="33"/>
      <c r="G21" s="33"/>
      <c r="H21" s="33"/>
      <c r="I21" s="33"/>
      <c r="J21" s="33"/>
      <c r="K21" s="33">
        <f t="shared" si="7"/>
        <v>0</v>
      </c>
      <c r="L21" s="12">
        <f t="shared" si="5"/>
        <v>0</v>
      </c>
      <c r="M21" s="53"/>
      <c r="N21" s="13"/>
      <c r="O21" s="53"/>
      <c r="P21" s="13">
        <f t="shared" si="8"/>
        <v>0</v>
      </c>
      <c r="Q21" s="17" t="e">
        <f t="shared" si="6"/>
        <v>#DIV/0!</v>
      </c>
      <c r="S21" s="14">
        <v>0.75</v>
      </c>
      <c r="T21" s="14">
        <f t="shared" si="2"/>
        <v>0</v>
      </c>
    </row>
    <row r="22" spans="1:20" ht="11.25">
      <c r="A22" s="11">
        <v>16</v>
      </c>
      <c r="B22" s="48"/>
      <c r="C22" s="60"/>
      <c r="D22" s="60"/>
      <c r="E22" s="33">
        <f t="shared" si="3"/>
        <v>0</v>
      </c>
      <c r="F22" s="33"/>
      <c r="G22" s="33"/>
      <c r="H22" s="33"/>
      <c r="I22" s="33"/>
      <c r="J22" s="33"/>
      <c r="K22" s="33">
        <f t="shared" si="7"/>
        <v>0</v>
      </c>
      <c r="L22" s="12">
        <f t="shared" si="5"/>
        <v>0</v>
      </c>
      <c r="M22" s="53"/>
      <c r="N22" s="13"/>
      <c r="O22" s="53"/>
      <c r="P22" s="13">
        <f t="shared" si="8"/>
        <v>0</v>
      </c>
      <c r="Q22" s="17" t="e">
        <f t="shared" si="6"/>
        <v>#DIV/0!</v>
      </c>
      <c r="S22" s="14">
        <v>0.75</v>
      </c>
      <c r="T22" s="14">
        <f t="shared" si="2"/>
        <v>0</v>
      </c>
    </row>
    <row r="23" spans="1:20" ht="11.25">
      <c r="A23" s="11">
        <v>17</v>
      </c>
      <c r="B23" s="48"/>
      <c r="C23" s="60"/>
      <c r="D23" s="60"/>
      <c r="E23" s="33">
        <f t="shared" si="3"/>
        <v>0</v>
      </c>
      <c r="F23" s="33"/>
      <c r="G23" s="33"/>
      <c r="H23" s="33"/>
      <c r="I23" s="33"/>
      <c r="J23" s="33"/>
      <c r="K23" s="33">
        <f t="shared" si="7"/>
        <v>0</v>
      </c>
      <c r="L23" s="12">
        <f t="shared" si="5"/>
        <v>0</v>
      </c>
      <c r="M23" s="53"/>
      <c r="N23" s="13"/>
      <c r="O23" s="53"/>
      <c r="P23" s="13">
        <f t="shared" si="8"/>
        <v>0</v>
      </c>
      <c r="Q23" s="17" t="e">
        <f t="shared" si="6"/>
        <v>#DIV/0!</v>
      </c>
      <c r="S23" s="14">
        <v>0.75</v>
      </c>
      <c r="T23" s="14">
        <f t="shared" si="2"/>
        <v>0</v>
      </c>
    </row>
    <row r="24" spans="1:20" ht="11.25">
      <c r="A24" s="11">
        <v>18</v>
      </c>
      <c r="B24" s="48"/>
      <c r="C24" s="60"/>
      <c r="D24" s="60"/>
      <c r="E24" s="33">
        <f t="shared" si="3"/>
        <v>0</v>
      </c>
      <c r="F24" s="33"/>
      <c r="G24" s="33"/>
      <c r="H24" s="33"/>
      <c r="I24" s="33"/>
      <c r="J24" s="33"/>
      <c r="K24" s="33">
        <f t="shared" si="7"/>
        <v>0</v>
      </c>
      <c r="L24" s="12">
        <f t="shared" si="5"/>
        <v>0</v>
      </c>
      <c r="M24" s="53"/>
      <c r="N24" s="13"/>
      <c r="O24" s="53"/>
      <c r="P24" s="13">
        <f t="shared" si="8"/>
        <v>0</v>
      </c>
      <c r="Q24" s="17" t="e">
        <f t="shared" si="6"/>
        <v>#DIV/0!</v>
      </c>
      <c r="S24" s="14">
        <v>0.75</v>
      </c>
      <c r="T24" s="14">
        <f t="shared" si="2"/>
        <v>0</v>
      </c>
    </row>
    <row r="25" spans="1:20" ht="11.25">
      <c r="A25" s="11">
        <v>19</v>
      </c>
      <c r="B25" s="48"/>
      <c r="C25" s="60"/>
      <c r="D25" s="60"/>
      <c r="E25" s="33">
        <f t="shared" si="3"/>
        <v>0</v>
      </c>
      <c r="F25" s="33"/>
      <c r="G25" s="33"/>
      <c r="H25" s="33"/>
      <c r="I25" s="33"/>
      <c r="J25" s="33"/>
      <c r="K25" s="33">
        <f t="shared" si="7"/>
        <v>0</v>
      </c>
      <c r="L25" s="12">
        <f t="shared" si="5"/>
        <v>0</v>
      </c>
      <c r="M25" s="53"/>
      <c r="N25" s="13"/>
      <c r="O25" s="53"/>
      <c r="P25" s="13">
        <f t="shared" si="8"/>
        <v>0</v>
      </c>
      <c r="Q25" s="17" t="e">
        <f t="shared" si="6"/>
        <v>#DIV/0!</v>
      </c>
      <c r="S25" s="14">
        <v>0.75</v>
      </c>
      <c r="T25" s="14">
        <f t="shared" si="2"/>
        <v>0</v>
      </c>
    </row>
    <row r="26" spans="1:20" ht="11.25">
      <c r="A26" s="11">
        <v>20</v>
      </c>
      <c r="B26" s="48"/>
      <c r="C26" s="60"/>
      <c r="D26" s="60"/>
      <c r="E26" s="33">
        <f t="shared" si="3"/>
        <v>0</v>
      </c>
      <c r="F26" s="33"/>
      <c r="G26" s="33"/>
      <c r="H26" s="33"/>
      <c r="I26" s="33"/>
      <c r="J26" s="33"/>
      <c r="K26" s="33">
        <f t="shared" si="7"/>
        <v>0</v>
      </c>
      <c r="L26" s="12">
        <f t="shared" si="5"/>
        <v>0</v>
      </c>
      <c r="M26" s="53"/>
      <c r="N26" s="13"/>
      <c r="O26" s="53"/>
      <c r="P26" s="13">
        <f t="shared" si="8"/>
        <v>0</v>
      </c>
      <c r="Q26" s="17" t="e">
        <f t="shared" si="6"/>
        <v>#DIV/0!</v>
      </c>
      <c r="S26" s="14">
        <v>0.75</v>
      </c>
      <c r="T26" s="14">
        <f t="shared" si="2"/>
        <v>0</v>
      </c>
    </row>
    <row r="27" spans="1:20" ht="11.25">
      <c r="A27" s="11">
        <v>21</v>
      </c>
      <c r="B27" s="48"/>
      <c r="C27" s="60"/>
      <c r="D27" s="60"/>
      <c r="E27" s="33">
        <f t="shared" si="3"/>
        <v>0</v>
      </c>
      <c r="F27" s="33"/>
      <c r="G27" s="33"/>
      <c r="H27" s="33"/>
      <c r="I27" s="33"/>
      <c r="J27" s="33"/>
      <c r="K27" s="33">
        <f t="shared" si="7"/>
        <v>0</v>
      </c>
      <c r="L27" s="12">
        <f t="shared" si="5"/>
        <v>0</v>
      </c>
      <c r="M27" s="53"/>
      <c r="N27" s="13"/>
      <c r="O27" s="53"/>
      <c r="P27" s="13">
        <f t="shared" si="8"/>
        <v>0</v>
      </c>
      <c r="Q27" s="17" t="e">
        <f t="shared" si="6"/>
        <v>#DIV/0!</v>
      </c>
      <c r="S27" s="14">
        <v>0.75</v>
      </c>
      <c r="T27" s="14">
        <f t="shared" si="2"/>
        <v>0</v>
      </c>
    </row>
    <row r="28" spans="1:20" ht="11.25">
      <c r="A28" s="11">
        <v>22</v>
      </c>
      <c r="B28" s="48"/>
      <c r="C28" s="60"/>
      <c r="D28" s="60"/>
      <c r="E28" s="33">
        <f t="shared" si="3"/>
        <v>0</v>
      </c>
      <c r="F28" s="33"/>
      <c r="G28" s="33"/>
      <c r="H28" s="33"/>
      <c r="I28" s="33"/>
      <c r="J28" s="33"/>
      <c r="K28" s="33">
        <f t="shared" si="7"/>
        <v>0</v>
      </c>
      <c r="L28" s="12">
        <f t="shared" si="5"/>
        <v>0</v>
      </c>
      <c r="M28" s="54"/>
      <c r="N28" s="18"/>
      <c r="O28" s="54"/>
      <c r="P28" s="13">
        <f t="shared" si="8"/>
        <v>0</v>
      </c>
      <c r="Q28" s="17" t="e">
        <f t="shared" si="6"/>
        <v>#DIV/0!</v>
      </c>
      <c r="S28" s="14">
        <v>0.75</v>
      </c>
      <c r="T28" s="14">
        <f t="shared" si="2"/>
        <v>0</v>
      </c>
    </row>
    <row r="29" spans="1:20" ht="11.25">
      <c r="A29" s="11">
        <v>23</v>
      </c>
      <c r="B29" s="48"/>
      <c r="C29" s="60"/>
      <c r="D29" s="60"/>
      <c r="E29" s="33">
        <f t="shared" si="3"/>
        <v>0</v>
      </c>
      <c r="F29" s="33"/>
      <c r="G29" s="33"/>
      <c r="H29" s="33"/>
      <c r="I29" s="33"/>
      <c r="J29" s="33"/>
      <c r="K29" s="33">
        <f t="shared" si="7"/>
        <v>0</v>
      </c>
      <c r="L29" s="12">
        <f t="shared" si="5"/>
        <v>0</v>
      </c>
      <c r="M29" s="54"/>
      <c r="N29" s="18"/>
      <c r="O29" s="54"/>
      <c r="P29" s="13">
        <f t="shared" si="8"/>
        <v>0</v>
      </c>
      <c r="Q29" s="17" t="e">
        <f t="shared" si="6"/>
        <v>#DIV/0!</v>
      </c>
      <c r="S29" s="14">
        <v>0.75</v>
      </c>
      <c r="T29" s="14">
        <f t="shared" si="2"/>
        <v>0</v>
      </c>
    </row>
    <row r="30" spans="1:20" ht="11.25">
      <c r="A30" s="11">
        <v>24</v>
      </c>
      <c r="B30" s="48"/>
      <c r="C30" s="60"/>
      <c r="D30" s="60"/>
      <c r="E30" s="33">
        <f t="shared" si="3"/>
        <v>0</v>
      </c>
      <c r="F30" s="33"/>
      <c r="G30" s="33"/>
      <c r="H30" s="33"/>
      <c r="I30" s="33"/>
      <c r="J30" s="33"/>
      <c r="K30" s="33">
        <f t="shared" si="7"/>
        <v>0</v>
      </c>
      <c r="L30" s="12">
        <f t="shared" si="5"/>
        <v>0</v>
      </c>
      <c r="M30" s="54"/>
      <c r="N30" s="18"/>
      <c r="O30" s="54"/>
      <c r="P30" s="13">
        <f t="shared" si="8"/>
        <v>0</v>
      </c>
      <c r="Q30" s="17" t="e">
        <f t="shared" si="6"/>
        <v>#DIV/0!</v>
      </c>
      <c r="S30" s="14">
        <v>0.75</v>
      </c>
      <c r="T30" s="14">
        <f t="shared" si="2"/>
        <v>0</v>
      </c>
    </row>
    <row r="31" spans="1:20" ht="11.25">
      <c r="A31" s="214" t="s">
        <v>39</v>
      </c>
      <c r="B31" s="215"/>
      <c r="C31" s="30">
        <f aca="true" t="shared" si="9" ref="C31:P31">SUM(C7:C30)</f>
        <v>0</v>
      </c>
      <c r="D31" s="30">
        <f t="shared" si="9"/>
        <v>0</v>
      </c>
      <c r="E31" s="30">
        <f t="shared" si="9"/>
        <v>0</v>
      </c>
      <c r="F31" s="30">
        <f t="shared" si="9"/>
        <v>46083.2</v>
      </c>
      <c r="G31" s="30">
        <f t="shared" si="9"/>
        <v>15830</v>
      </c>
      <c r="H31" s="85">
        <f t="shared" si="9"/>
        <v>30253.2</v>
      </c>
      <c r="I31" s="30">
        <f t="shared" si="9"/>
        <v>7227.000000000001</v>
      </c>
      <c r="J31" s="30">
        <f t="shared" si="9"/>
        <v>5394</v>
      </c>
      <c r="K31" s="30">
        <f t="shared" si="9"/>
        <v>1832.9999999999998</v>
      </c>
      <c r="L31" s="192">
        <f t="shared" si="5"/>
        <v>28420.2</v>
      </c>
      <c r="M31" s="19">
        <f t="shared" si="9"/>
        <v>41894.7</v>
      </c>
      <c r="N31" s="55">
        <f t="shared" si="9"/>
        <v>1024.6</v>
      </c>
      <c r="O31" s="19">
        <f t="shared" si="9"/>
        <v>13242.8</v>
      </c>
      <c r="P31" s="52">
        <f t="shared" si="9"/>
        <v>27627.3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C1">
      <selection activeCell="H6" sqref="H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24" t="s">
        <v>137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6" t="s">
        <v>13</v>
      </c>
      <c r="B3" s="214" t="s">
        <v>102</v>
      </c>
      <c r="C3" s="28" t="s">
        <v>138</v>
      </c>
      <c r="D3" s="27"/>
      <c r="E3" s="27"/>
      <c r="F3" s="36" t="s">
        <v>209</v>
      </c>
      <c r="G3" s="36" t="s">
        <v>210</v>
      </c>
      <c r="H3" s="29" t="s">
        <v>150</v>
      </c>
      <c r="I3" s="5" t="s">
        <v>24</v>
      </c>
      <c r="J3" s="217" t="s">
        <v>11</v>
      </c>
      <c r="K3" s="217" t="s">
        <v>12</v>
      </c>
      <c r="L3" s="6" t="s">
        <v>6</v>
      </c>
    </row>
    <row r="4" spans="1:12" s="10" customFormat="1" ht="42.75" customHeight="1">
      <c r="A4" s="216"/>
      <c r="B4" s="214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9"/>
      <c r="K4" s="219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-0.1</v>
      </c>
      <c r="D6" s="13"/>
      <c r="E6" s="13"/>
      <c r="F6" s="60">
        <v>3484.9</v>
      </c>
      <c r="G6" s="184"/>
      <c r="H6" s="13">
        <f>F6+G6</f>
        <v>3484.9</v>
      </c>
      <c r="I6" s="62">
        <f>C6/H6*100</f>
        <v>-0.002869522798358633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/>
      <c r="D7" s="13"/>
      <c r="E7" s="13"/>
      <c r="F7" s="60">
        <v>212.5</v>
      </c>
      <c r="G7" s="33">
        <v>123</v>
      </c>
      <c r="H7" s="13">
        <f aca="true" t="shared" si="1" ref="H7:H29">F7+G7</f>
        <v>335.5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-0.1</v>
      </c>
      <c r="D8" s="13"/>
      <c r="E8" s="13"/>
      <c r="F8" s="60">
        <v>452.9</v>
      </c>
      <c r="G8" s="33">
        <v>65</v>
      </c>
      <c r="H8" s="13">
        <f t="shared" si="1"/>
        <v>517.9</v>
      </c>
      <c r="I8" s="17">
        <f t="shared" si="2"/>
        <v>-0.019308746862328637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0.1</v>
      </c>
      <c r="D9" s="13"/>
      <c r="E9" s="13"/>
      <c r="F9" s="60">
        <v>454.1</v>
      </c>
      <c r="G9" s="33">
        <v>36</v>
      </c>
      <c r="H9" s="13">
        <f t="shared" si="1"/>
        <v>490.1</v>
      </c>
      <c r="I9" s="17">
        <f t="shared" si="2"/>
        <v>0.020403999183840033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/>
      <c r="D10" s="13"/>
      <c r="E10" s="13"/>
      <c r="F10" s="60">
        <v>153.4</v>
      </c>
      <c r="G10" s="33">
        <v>23</v>
      </c>
      <c r="H10" s="13">
        <f t="shared" si="1"/>
        <v>176.4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-0.1</v>
      </c>
      <c r="D11" s="13"/>
      <c r="E11" s="13"/>
      <c r="F11" s="60">
        <v>228.4</v>
      </c>
      <c r="G11" s="33">
        <v>118</v>
      </c>
      <c r="H11" s="13">
        <f t="shared" si="1"/>
        <v>346.4</v>
      </c>
      <c r="I11" s="17">
        <f t="shared" si="2"/>
        <v>-0.028868360277136264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/>
      <c r="D12" s="13"/>
      <c r="E12" s="13"/>
      <c r="F12" s="60">
        <v>241.8</v>
      </c>
      <c r="G12" s="33">
        <v>93.3</v>
      </c>
      <c r="H12" s="13">
        <f t="shared" si="1"/>
        <v>335.1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-0.1</v>
      </c>
      <c r="D13" s="13"/>
      <c r="E13" s="13"/>
      <c r="F13" s="60">
        <v>339.7</v>
      </c>
      <c r="G13" s="33">
        <v>262.1</v>
      </c>
      <c r="H13" s="13">
        <f t="shared" si="1"/>
        <v>601.8</v>
      </c>
      <c r="I13" s="17">
        <f t="shared" si="2"/>
        <v>-0.016616816218012632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0.5</v>
      </c>
      <c r="D14" s="13"/>
      <c r="E14" s="13"/>
      <c r="F14" s="60">
        <v>157</v>
      </c>
      <c r="G14" s="33">
        <v>8</v>
      </c>
      <c r="H14" s="13">
        <f t="shared" si="1"/>
        <v>165</v>
      </c>
      <c r="I14" s="17">
        <f t="shared" si="2"/>
        <v>0.30303030303030304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>
        <v>0.1</v>
      </c>
      <c r="D15" s="13"/>
      <c r="E15" s="13"/>
      <c r="F15" s="60">
        <v>689.9</v>
      </c>
      <c r="G15" s="33">
        <v>79</v>
      </c>
      <c r="H15" s="13">
        <f t="shared" si="1"/>
        <v>768.9</v>
      </c>
      <c r="I15" s="17">
        <f t="shared" si="2"/>
        <v>0.013005592404734036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/>
      <c r="D16" s="13"/>
      <c r="E16" s="13"/>
      <c r="F16" s="60">
        <v>308.4</v>
      </c>
      <c r="G16" s="33">
        <v>527.1</v>
      </c>
      <c r="H16" s="13">
        <f t="shared" si="1"/>
        <v>835.5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-3.5</v>
      </c>
      <c r="D17" s="13"/>
      <c r="E17" s="13"/>
      <c r="F17" s="60">
        <v>279.5</v>
      </c>
      <c r="G17" s="33">
        <v>573.4</v>
      </c>
      <c r="H17" s="13">
        <f t="shared" si="1"/>
        <v>852.9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4" t="s">
        <v>39</v>
      </c>
      <c r="B30" s="215"/>
      <c r="C30" s="19">
        <f aca="true" t="shared" si="3" ref="C30:H30">SUM(C6:C29)</f>
        <v>-3.2</v>
      </c>
      <c r="D30" s="19">
        <f t="shared" si="3"/>
        <v>0</v>
      </c>
      <c r="E30" s="19">
        <f t="shared" si="3"/>
        <v>0</v>
      </c>
      <c r="F30" s="32">
        <f t="shared" si="3"/>
        <v>7002.499999999999</v>
      </c>
      <c r="G30" s="19">
        <f t="shared" si="3"/>
        <v>1907.9</v>
      </c>
      <c r="H30" s="52">
        <f t="shared" si="3"/>
        <v>8910.4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9" sqref="G19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8" t="s">
        <v>151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31" t="s">
        <v>14</v>
      </c>
      <c r="B3" s="214" t="s">
        <v>102</v>
      </c>
      <c r="C3" s="67" t="s">
        <v>36</v>
      </c>
      <c r="D3" s="68"/>
      <c r="E3" s="68"/>
      <c r="F3" s="56" t="s">
        <v>201</v>
      </c>
      <c r="G3" s="56" t="s">
        <v>210</v>
      </c>
      <c r="H3" s="69" t="s">
        <v>139</v>
      </c>
      <c r="I3" s="56" t="s">
        <v>24</v>
      </c>
      <c r="J3" s="226" t="s">
        <v>11</v>
      </c>
      <c r="K3" s="226" t="s">
        <v>5</v>
      </c>
      <c r="L3" s="70" t="s">
        <v>6</v>
      </c>
    </row>
    <row r="4" spans="1:12" ht="42.75" customHeight="1">
      <c r="A4" s="231"/>
      <c r="B4" s="214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27"/>
      <c r="K4" s="227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84">
        <f>F6+G6</f>
        <v>3484.9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123</v>
      </c>
      <c r="H7" s="33">
        <f aca="true" t="shared" si="1" ref="H7:H29">F7+G7</f>
        <v>335.5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33">
        <f t="shared" si="1"/>
        <v>517.9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454.1</v>
      </c>
      <c r="G9" s="33">
        <v>36</v>
      </c>
      <c r="H9" s="33">
        <f t="shared" si="1"/>
        <v>490.1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33">
        <f t="shared" si="1"/>
        <v>176.4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228.4</v>
      </c>
      <c r="G11" s="33">
        <v>118</v>
      </c>
      <c r="H11" s="33">
        <f t="shared" si="1"/>
        <v>346.4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241.8</v>
      </c>
      <c r="G12" s="33">
        <v>93.3</v>
      </c>
      <c r="H12" s="33">
        <f t="shared" si="1"/>
        <v>335.1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262.1</v>
      </c>
      <c r="H13" s="33">
        <f t="shared" si="1"/>
        <v>601.8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33">
        <f t="shared" si="1"/>
        <v>165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689.9</v>
      </c>
      <c r="G15" s="33">
        <v>79</v>
      </c>
      <c r="H15" s="33">
        <f t="shared" si="1"/>
        <v>768.9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527.1</v>
      </c>
      <c r="H16" s="33">
        <f t="shared" si="1"/>
        <v>835.5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573.4</v>
      </c>
      <c r="H17" s="33">
        <f t="shared" si="1"/>
        <v>852.9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9" t="s">
        <v>39</v>
      </c>
      <c r="B30" s="23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7002.499999999999</v>
      </c>
      <c r="G30" s="19">
        <f t="shared" si="3"/>
        <v>1907.9</v>
      </c>
      <c r="H30" s="19">
        <f t="shared" si="3"/>
        <v>8910.4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">
      <selection activeCell="G21" sqref="G2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24" t="s">
        <v>152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6" t="s">
        <v>14</v>
      </c>
      <c r="B3" s="214" t="s">
        <v>102</v>
      </c>
      <c r="C3" s="6" t="s">
        <v>140</v>
      </c>
      <c r="D3" s="27"/>
      <c r="E3" s="27"/>
      <c r="F3" s="36" t="s">
        <v>194</v>
      </c>
      <c r="G3" s="36" t="s">
        <v>211</v>
      </c>
      <c r="H3" s="29" t="s">
        <v>141</v>
      </c>
      <c r="I3" s="5" t="s">
        <v>41</v>
      </c>
      <c r="J3" s="217" t="s">
        <v>15</v>
      </c>
      <c r="K3" s="217" t="s">
        <v>16</v>
      </c>
      <c r="L3" s="6" t="s">
        <v>6</v>
      </c>
    </row>
    <row r="4" spans="1:12" s="10" customFormat="1" ht="42.75" customHeight="1">
      <c r="A4" s="216"/>
      <c r="B4" s="214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9"/>
      <c r="K4" s="219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7036.2</v>
      </c>
      <c r="G6" s="33">
        <v>1060.3</v>
      </c>
      <c r="H6" s="196">
        <f>F6-G6</f>
        <v>5975.9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1759.7</v>
      </c>
      <c r="G7" s="33">
        <v>169.4</v>
      </c>
      <c r="H7" s="196">
        <f aca="true" t="shared" si="2" ref="H7:H17">F7-G7</f>
        <v>1590.3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3904.3</v>
      </c>
      <c r="G8" s="33">
        <v>818.9</v>
      </c>
      <c r="H8" s="196">
        <f t="shared" si="2"/>
        <v>3085.4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1831.9</v>
      </c>
      <c r="G9" s="33">
        <v>167.1</v>
      </c>
      <c r="H9" s="196">
        <f t="shared" si="2"/>
        <v>1664.8000000000002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1336.3</v>
      </c>
      <c r="G10" s="33">
        <v>151.5</v>
      </c>
      <c r="H10" s="196">
        <f t="shared" si="2"/>
        <v>1184.8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1717.2</v>
      </c>
      <c r="G11" s="33">
        <v>426.3</v>
      </c>
      <c r="H11" s="196">
        <f t="shared" si="2"/>
        <v>1290.9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2275.9</v>
      </c>
      <c r="G12" s="33">
        <v>648.5</v>
      </c>
      <c r="H12" s="196">
        <f t="shared" si="2"/>
        <v>1627.4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11668.3</v>
      </c>
      <c r="G13" s="33">
        <v>7253.1</v>
      </c>
      <c r="H13" s="196">
        <f t="shared" si="2"/>
        <v>4415.199999999999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1205.3</v>
      </c>
      <c r="G14" s="33">
        <v>144.9</v>
      </c>
      <c r="H14" s="196">
        <f t="shared" si="2"/>
        <v>1060.3999999999999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5158.2</v>
      </c>
      <c r="G15" s="33">
        <v>1838.3</v>
      </c>
      <c r="H15" s="196">
        <f t="shared" si="2"/>
        <v>3319.8999999999996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3989.8</v>
      </c>
      <c r="G16" s="33">
        <v>1461</v>
      </c>
      <c r="H16" s="196">
        <f t="shared" si="2"/>
        <v>2528.8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4200.1</v>
      </c>
      <c r="G17" s="33">
        <v>1690.7</v>
      </c>
      <c r="H17" s="205">
        <f t="shared" si="2"/>
        <v>2509.4000000000005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4" t="s">
        <v>39</v>
      </c>
      <c r="B30" s="215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46083.2</v>
      </c>
      <c r="G30" s="30">
        <f t="shared" si="3"/>
        <v>15830</v>
      </c>
      <c r="H30" s="19">
        <f t="shared" si="3"/>
        <v>30253.2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2">
      <pane xSplit="14865" topLeftCell="R1" activePane="topLeft" state="split"/>
      <selection pane="topLeft" activeCell="P17" sqref="P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6" t="s">
        <v>3</v>
      </c>
      <c r="B3" s="214" t="s">
        <v>102</v>
      </c>
      <c r="C3" s="36" t="s">
        <v>212</v>
      </c>
      <c r="D3" s="36" t="s">
        <v>213</v>
      </c>
      <c r="E3" s="36" t="s">
        <v>214</v>
      </c>
      <c r="F3" s="29" t="s">
        <v>1</v>
      </c>
      <c r="G3" s="27"/>
      <c r="H3" s="27"/>
      <c r="I3" s="5" t="s">
        <v>188</v>
      </c>
      <c r="J3" s="5" t="s">
        <v>220</v>
      </c>
      <c r="K3" s="36" t="s">
        <v>31</v>
      </c>
      <c r="L3" s="36" t="s">
        <v>194</v>
      </c>
      <c r="M3" s="36" t="s">
        <v>215</v>
      </c>
      <c r="N3" s="29" t="s">
        <v>2</v>
      </c>
      <c r="O3" s="5" t="s">
        <v>45</v>
      </c>
      <c r="P3" s="217" t="s">
        <v>17</v>
      </c>
      <c r="Q3" s="217" t="s">
        <v>18</v>
      </c>
      <c r="R3" s="6" t="s">
        <v>6</v>
      </c>
    </row>
    <row r="4" spans="1:18" s="10" customFormat="1" ht="69.75" customHeight="1">
      <c r="A4" s="216"/>
      <c r="B4" s="214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9"/>
      <c r="Q4" s="219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95" t="s">
        <v>174</v>
      </c>
      <c r="C6" s="33">
        <v>5025.8</v>
      </c>
      <c r="D6" s="33">
        <v>107.8</v>
      </c>
      <c r="E6" s="53">
        <v>776.4</v>
      </c>
      <c r="F6" s="201">
        <f aca="true" t="shared" si="0" ref="F6:F17">C6-D6-E6</f>
        <v>4141.6</v>
      </c>
      <c r="G6" s="13"/>
      <c r="H6" s="13"/>
      <c r="I6" s="60">
        <v>0</v>
      </c>
      <c r="J6" s="60">
        <v>0</v>
      </c>
      <c r="K6" s="33">
        <f>J6-I6</f>
        <v>0</v>
      </c>
      <c r="L6" s="33">
        <v>7036.2</v>
      </c>
      <c r="M6" s="33">
        <v>1060.3</v>
      </c>
      <c r="N6" s="196">
        <f>L6-M6</f>
        <v>5975.9</v>
      </c>
      <c r="O6" s="17">
        <f>(F6-N6)/F6*100</f>
        <v>-44.28964651342474</v>
      </c>
      <c r="P6" s="200">
        <v>0</v>
      </c>
      <c r="Q6" s="14">
        <v>1.2</v>
      </c>
      <c r="R6" s="14">
        <v>0</v>
      </c>
    </row>
    <row r="7" spans="1:18" ht="11.25">
      <c r="A7" s="11">
        <v>2</v>
      </c>
      <c r="B7" s="48" t="s">
        <v>173</v>
      </c>
      <c r="C7" s="33">
        <v>1531.3</v>
      </c>
      <c r="D7" s="33">
        <v>54</v>
      </c>
      <c r="E7" s="53">
        <v>115.4</v>
      </c>
      <c r="F7" s="121">
        <f t="shared" si="0"/>
        <v>1361.8999999999999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1759.7</v>
      </c>
      <c r="M7" s="33">
        <v>169.4</v>
      </c>
      <c r="N7" s="196">
        <f aca="true" t="shared" si="2" ref="N7:N17">L7-M7</f>
        <v>1590.3</v>
      </c>
      <c r="O7" s="17">
        <f aca="true" t="shared" si="3" ref="O7:O29">(F7-N7)/F7*100</f>
        <v>-16.770688009398643</v>
      </c>
      <c r="P7" s="200">
        <v>0</v>
      </c>
      <c r="Q7" s="14">
        <v>1.2</v>
      </c>
      <c r="R7" s="14">
        <v>0</v>
      </c>
    </row>
    <row r="8" spans="1:18" ht="11.25">
      <c r="A8" s="11">
        <v>3</v>
      </c>
      <c r="B8" s="48" t="s">
        <v>175</v>
      </c>
      <c r="C8" s="33">
        <v>3642.8</v>
      </c>
      <c r="D8" s="33">
        <v>107.8</v>
      </c>
      <c r="E8" s="53">
        <v>604.7</v>
      </c>
      <c r="F8" s="121">
        <f t="shared" si="0"/>
        <v>2930.3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3904.3</v>
      </c>
      <c r="M8" s="33">
        <v>818.9</v>
      </c>
      <c r="N8" s="196">
        <f t="shared" si="2"/>
        <v>3085.4</v>
      </c>
      <c r="O8" s="17">
        <f t="shared" si="3"/>
        <v>-5.292973415691223</v>
      </c>
      <c r="P8" s="200">
        <v>0</v>
      </c>
      <c r="Q8" s="14">
        <v>1.2</v>
      </c>
      <c r="R8" s="14">
        <v>0</v>
      </c>
    </row>
    <row r="9" spans="1:18" ht="11.25">
      <c r="A9" s="11">
        <v>4</v>
      </c>
      <c r="B9" s="48" t="s">
        <v>176</v>
      </c>
      <c r="C9" s="33">
        <v>1539.1</v>
      </c>
      <c r="D9" s="33">
        <v>54</v>
      </c>
      <c r="E9" s="53">
        <v>94.6</v>
      </c>
      <c r="F9" s="121">
        <f t="shared" si="0"/>
        <v>1390.5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1831.9</v>
      </c>
      <c r="M9" s="33">
        <v>167.1</v>
      </c>
      <c r="N9" s="196">
        <f t="shared" si="2"/>
        <v>1664.8000000000002</v>
      </c>
      <c r="O9" s="17">
        <f t="shared" si="3"/>
        <v>-19.72671700827042</v>
      </c>
      <c r="P9" s="200">
        <v>0</v>
      </c>
      <c r="Q9" s="14">
        <v>1.2</v>
      </c>
      <c r="R9" s="14">
        <v>0</v>
      </c>
    </row>
    <row r="10" spans="1:18" ht="11.25">
      <c r="A10" s="11">
        <v>5</v>
      </c>
      <c r="B10" s="48" t="s">
        <v>177</v>
      </c>
      <c r="C10" s="33">
        <v>1221.2</v>
      </c>
      <c r="D10" s="33">
        <v>54</v>
      </c>
      <c r="E10" s="53">
        <v>97.4</v>
      </c>
      <c r="F10" s="121">
        <f t="shared" si="0"/>
        <v>1069.8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1336.3</v>
      </c>
      <c r="M10" s="33">
        <v>151.5</v>
      </c>
      <c r="N10" s="196">
        <f t="shared" si="2"/>
        <v>1184.8</v>
      </c>
      <c r="O10" s="17">
        <f t="shared" si="3"/>
        <v>-10.74967283604412</v>
      </c>
      <c r="P10" s="200">
        <v>0</v>
      </c>
      <c r="Q10" s="14">
        <v>1.2</v>
      </c>
      <c r="R10" s="14">
        <v>0</v>
      </c>
    </row>
    <row r="11" spans="1:18" ht="11.25">
      <c r="A11" s="11">
        <v>6</v>
      </c>
      <c r="B11" s="48" t="s">
        <v>178</v>
      </c>
      <c r="C11" s="33">
        <v>1652.5</v>
      </c>
      <c r="D11" s="33">
        <v>54</v>
      </c>
      <c r="E11" s="53">
        <v>372.4</v>
      </c>
      <c r="F11" s="121">
        <f t="shared" si="0"/>
        <v>1226.1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1717.2</v>
      </c>
      <c r="M11" s="33">
        <v>426.3</v>
      </c>
      <c r="N11" s="196">
        <f t="shared" si="2"/>
        <v>1290.9</v>
      </c>
      <c r="O11" s="17">
        <f t="shared" si="3"/>
        <v>-5.2850501590408765</v>
      </c>
      <c r="P11" s="200">
        <v>0</v>
      </c>
      <c r="Q11" s="14">
        <v>1.2</v>
      </c>
      <c r="R11" s="14">
        <v>0</v>
      </c>
    </row>
    <row r="12" spans="1:18" ht="11.25">
      <c r="A12" s="11">
        <v>7</v>
      </c>
      <c r="B12" s="48" t="s">
        <v>179</v>
      </c>
      <c r="C12" s="33">
        <v>2236.2</v>
      </c>
      <c r="D12" s="33">
        <v>107.8</v>
      </c>
      <c r="E12" s="53">
        <v>522.2</v>
      </c>
      <c r="F12" s="121">
        <f t="shared" si="0"/>
        <v>1606.1999999999996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2275.9</v>
      </c>
      <c r="M12" s="33">
        <v>648.5</v>
      </c>
      <c r="N12" s="196">
        <f t="shared" si="2"/>
        <v>1627.4</v>
      </c>
      <c r="O12" s="17">
        <f t="shared" si="3"/>
        <v>-1.3198854439049001</v>
      </c>
      <c r="P12" s="200">
        <v>0.74</v>
      </c>
      <c r="Q12" s="14">
        <v>1.2</v>
      </c>
      <c r="R12" s="14">
        <v>0.888</v>
      </c>
    </row>
    <row r="13" spans="1:18" ht="11.25">
      <c r="A13" s="11">
        <v>8</v>
      </c>
      <c r="B13" s="48" t="s">
        <v>181</v>
      </c>
      <c r="C13" s="33">
        <v>11443.8</v>
      </c>
      <c r="D13" s="33">
        <v>107.8</v>
      </c>
      <c r="E13" s="53">
        <v>6909.2</v>
      </c>
      <c r="F13" s="121">
        <f t="shared" si="0"/>
        <v>4426.8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11668.3</v>
      </c>
      <c r="M13" s="33">
        <v>7253.1</v>
      </c>
      <c r="N13" s="196">
        <f t="shared" si="2"/>
        <v>4415.199999999999</v>
      </c>
      <c r="O13" s="17">
        <f t="shared" si="3"/>
        <v>0.2620402999909929</v>
      </c>
      <c r="P13" s="200">
        <v>0</v>
      </c>
      <c r="Q13" s="14">
        <v>1.2</v>
      </c>
      <c r="R13" s="14">
        <v>0</v>
      </c>
    </row>
    <row r="14" spans="1:18" ht="11.25">
      <c r="A14" s="11">
        <v>9</v>
      </c>
      <c r="B14" s="48" t="s">
        <v>180</v>
      </c>
      <c r="C14" s="33">
        <v>1129.3</v>
      </c>
      <c r="D14" s="33">
        <v>54</v>
      </c>
      <c r="E14" s="53">
        <v>90.9</v>
      </c>
      <c r="F14" s="121">
        <f t="shared" si="0"/>
        <v>984.4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1205.3</v>
      </c>
      <c r="M14" s="33">
        <v>144.9</v>
      </c>
      <c r="N14" s="196">
        <f t="shared" si="2"/>
        <v>1060.3999999999999</v>
      </c>
      <c r="O14" s="17">
        <f t="shared" si="3"/>
        <v>-7.72043884599755</v>
      </c>
      <c r="P14" s="200">
        <v>0</v>
      </c>
      <c r="Q14" s="14">
        <v>1.2</v>
      </c>
      <c r="R14" s="14">
        <v>0</v>
      </c>
    </row>
    <row r="15" spans="1:18" ht="11.25">
      <c r="A15" s="11">
        <v>10</v>
      </c>
      <c r="B15" s="48" t="s">
        <v>182</v>
      </c>
      <c r="C15" s="33">
        <v>4721.7</v>
      </c>
      <c r="D15" s="33">
        <v>107.8</v>
      </c>
      <c r="E15" s="53">
        <v>1599.5</v>
      </c>
      <c r="F15" s="121">
        <f t="shared" si="0"/>
        <v>3014.3999999999996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5158.2</v>
      </c>
      <c r="M15" s="33">
        <v>1838.3</v>
      </c>
      <c r="N15" s="196">
        <f t="shared" si="2"/>
        <v>3319.8999999999996</v>
      </c>
      <c r="O15" s="17">
        <f t="shared" si="3"/>
        <v>-10.134686836518048</v>
      </c>
      <c r="P15" s="200">
        <v>0</v>
      </c>
      <c r="Q15" s="14">
        <v>1.2</v>
      </c>
      <c r="R15" s="14">
        <v>0</v>
      </c>
    </row>
    <row r="16" spans="1:18" ht="11.25">
      <c r="A16" s="11">
        <v>11</v>
      </c>
      <c r="B16" s="48" t="s">
        <v>183</v>
      </c>
      <c r="C16" s="33">
        <v>3820</v>
      </c>
      <c r="D16" s="33">
        <v>107.8</v>
      </c>
      <c r="E16" s="53">
        <v>919.2</v>
      </c>
      <c r="F16" s="121">
        <f t="shared" si="0"/>
        <v>2793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3989.8</v>
      </c>
      <c r="M16" s="33">
        <v>1461</v>
      </c>
      <c r="N16" s="196">
        <f t="shared" si="2"/>
        <v>2528.8</v>
      </c>
      <c r="O16" s="17">
        <f t="shared" si="3"/>
        <v>9.459362692445392</v>
      </c>
      <c r="P16" s="200">
        <v>0.9</v>
      </c>
      <c r="Q16" s="14">
        <v>1.2</v>
      </c>
      <c r="R16" s="14">
        <v>1.08</v>
      </c>
    </row>
    <row r="17" spans="1:18" ht="11.25">
      <c r="A17" s="11">
        <v>12</v>
      </c>
      <c r="B17" s="48" t="s">
        <v>184</v>
      </c>
      <c r="C17" s="33">
        <v>3931</v>
      </c>
      <c r="D17" s="33">
        <v>107.8</v>
      </c>
      <c r="E17" s="53">
        <v>1140.9</v>
      </c>
      <c r="F17" s="121">
        <f t="shared" si="0"/>
        <v>2682.2999999999997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4200.1</v>
      </c>
      <c r="M17" s="33">
        <v>1690.7</v>
      </c>
      <c r="N17" s="205">
        <f t="shared" si="2"/>
        <v>2509.4000000000005</v>
      </c>
      <c r="O17" s="17">
        <f t="shared" si="3"/>
        <v>6.44596055623902</v>
      </c>
      <c r="P17" s="200">
        <v>0.28</v>
      </c>
      <c r="Q17" s="14">
        <v>1.2</v>
      </c>
      <c r="R17" s="14">
        <v>0.336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3"/>
        <v>#DIV/0!</v>
      </c>
      <c r="P18" s="79"/>
      <c r="Q18" s="14">
        <v>1.2</v>
      </c>
      <c r="R18" s="14">
        <f aca="true" t="shared" si="4" ref="R18:R29">P18*Q18</f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14" t="s">
        <v>39</v>
      </c>
      <c r="B30" s="215"/>
      <c r="C30" s="19">
        <f aca="true" t="shared" si="7" ref="C30:N30">SUM(C6:C29)</f>
        <v>41894.7</v>
      </c>
      <c r="D30" s="55">
        <f t="shared" si="7"/>
        <v>1024.6</v>
      </c>
      <c r="E30" s="19">
        <f t="shared" si="7"/>
        <v>13242.8</v>
      </c>
      <c r="F30" s="19">
        <f t="shared" si="7"/>
        <v>27627.3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46083.2</v>
      </c>
      <c r="M30" s="30">
        <f t="shared" si="7"/>
        <v>15830</v>
      </c>
      <c r="N30" s="19">
        <f t="shared" si="7"/>
        <v>30253.2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6" t="s">
        <v>20</v>
      </c>
      <c r="B3" s="214" t="s">
        <v>102</v>
      </c>
      <c r="C3" s="34" t="s">
        <v>51</v>
      </c>
      <c r="D3" s="34" t="s">
        <v>216</v>
      </c>
      <c r="E3" s="34" t="s">
        <v>217</v>
      </c>
      <c r="F3" s="34" t="s">
        <v>187</v>
      </c>
      <c r="G3" s="34" t="s">
        <v>49</v>
      </c>
      <c r="H3" s="34" t="s">
        <v>142</v>
      </c>
      <c r="I3" s="5" t="s">
        <v>48</v>
      </c>
      <c r="J3" s="217" t="s">
        <v>21</v>
      </c>
      <c r="K3" s="217" t="s">
        <v>5</v>
      </c>
      <c r="L3" s="6" t="s">
        <v>6</v>
      </c>
    </row>
    <row r="4" spans="1:12" s="10" customFormat="1" ht="42.75" customHeight="1">
      <c r="A4" s="216"/>
      <c r="B4" s="214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9"/>
      <c r="K4" s="219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289.7</v>
      </c>
      <c r="E6" s="2">
        <v>503.5</v>
      </c>
      <c r="F6" s="48">
        <f aca="true" t="shared" si="0" ref="F6:F29">E6-D6</f>
        <v>213.8</v>
      </c>
      <c r="G6" s="12">
        <v>0</v>
      </c>
      <c r="H6" s="60">
        <v>3288.3</v>
      </c>
      <c r="I6" s="80">
        <f>F6/H6*100</f>
        <v>6.501839856460785</v>
      </c>
      <c r="J6" s="194" t="s">
        <v>218</v>
      </c>
      <c r="K6" s="14">
        <v>1</v>
      </c>
      <c r="L6" s="14">
        <v>0</v>
      </c>
    </row>
    <row r="7" spans="1:12" ht="11.25">
      <c r="A7" s="11">
        <v>2</v>
      </c>
      <c r="B7" s="48" t="s">
        <v>173</v>
      </c>
      <c r="C7" s="16">
        <v>468</v>
      </c>
      <c r="D7" s="199">
        <v>3.8</v>
      </c>
      <c r="E7" s="2">
        <v>31.8</v>
      </c>
      <c r="F7" s="48">
        <f t="shared" si="0"/>
        <v>28</v>
      </c>
      <c r="G7" s="12">
        <v>75</v>
      </c>
      <c r="H7" s="60">
        <v>196.6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10.1</v>
      </c>
      <c r="E8" s="2">
        <v>16.5</v>
      </c>
      <c r="F8" s="48">
        <f t="shared" si="0"/>
        <v>6.4</v>
      </c>
      <c r="G8" s="12">
        <v>1.3</v>
      </c>
      <c r="H8" s="60">
        <v>427.6</v>
      </c>
      <c r="I8" s="80">
        <f aca="true" t="shared" si="1" ref="I8:I29">F8/H8*100</f>
        <v>1.4967259120673526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48" t="s">
        <v>176</v>
      </c>
      <c r="C9" s="16">
        <v>809</v>
      </c>
      <c r="D9" s="199">
        <v>5.2</v>
      </c>
      <c r="E9" s="2">
        <v>6.3</v>
      </c>
      <c r="F9" s="48">
        <f t="shared" si="0"/>
        <v>1.0999999999999996</v>
      </c>
      <c r="G9" s="12">
        <v>-214</v>
      </c>
      <c r="H9" s="60">
        <v>106.2</v>
      </c>
      <c r="I9" s="80">
        <f t="shared" si="1"/>
        <v>1.0357815442561202</v>
      </c>
      <c r="J9" s="194" t="s">
        <v>186</v>
      </c>
      <c r="K9" s="14">
        <v>1</v>
      </c>
      <c r="L9" s="14">
        <v>1</v>
      </c>
    </row>
    <row r="10" spans="1:12" ht="11.25">
      <c r="A10" s="11">
        <v>5</v>
      </c>
      <c r="B10" s="48" t="s">
        <v>177</v>
      </c>
      <c r="C10" s="16">
        <v>903</v>
      </c>
      <c r="D10" s="199">
        <v>5.8</v>
      </c>
      <c r="E10" s="2">
        <v>7.8</v>
      </c>
      <c r="F10" s="48">
        <f t="shared" si="0"/>
        <v>2</v>
      </c>
      <c r="G10" s="12">
        <v>0</v>
      </c>
      <c r="H10" s="60">
        <v>115.3</v>
      </c>
      <c r="I10" s="80">
        <f t="shared" si="1"/>
        <v>1.7346053772766694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6.4</v>
      </c>
      <c r="E11" s="2">
        <v>13.1</v>
      </c>
      <c r="F11" s="48">
        <f t="shared" si="0"/>
        <v>6.699999999999999</v>
      </c>
      <c r="G11" s="12">
        <v>-101</v>
      </c>
      <c r="H11" s="60">
        <v>161.2</v>
      </c>
      <c r="I11" s="80">
        <f t="shared" si="1"/>
        <v>4.156327543424317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8.6</v>
      </c>
      <c r="E12" s="2">
        <v>13.1</v>
      </c>
      <c r="F12" s="48">
        <f t="shared" si="0"/>
        <v>4.5</v>
      </c>
      <c r="G12" s="12">
        <v>-85</v>
      </c>
      <c r="H12" s="60">
        <v>137.3</v>
      </c>
      <c r="I12" s="80">
        <f t="shared" si="1"/>
        <v>3.2774945375091042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48" t="s">
        <v>181</v>
      </c>
      <c r="C13" s="16">
        <v>21</v>
      </c>
      <c r="D13" s="199">
        <v>8.6</v>
      </c>
      <c r="E13" s="2">
        <v>10.1</v>
      </c>
      <c r="F13" s="48">
        <f t="shared" si="0"/>
        <v>1.5</v>
      </c>
      <c r="G13" s="12">
        <v>0</v>
      </c>
      <c r="H13" s="60">
        <v>249.6</v>
      </c>
      <c r="I13" s="80">
        <f t="shared" si="1"/>
        <v>0.6009615384615385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48" t="s">
        <v>180</v>
      </c>
      <c r="C14" s="16">
        <v>919</v>
      </c>
      <c r="D14" s="199">
        <v>4.4</v>
      </c>
      <c r="E14" s="2">
        <v>6.8</v>
      </c>
      <c r="F14" s="48">
        <f t="shared" si="0"/>
        <v>2.3999999999999995</v>
      </c>
      <c r="G14" s="12">
        <v>-138</v>
      </c>
      <c r="H14" s="60">
        <v>140.7</v>
      </c>
      <c r="I14" s="80">
        <f t="shared" si="1"/>
        <v>1.7057569296375263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9</v>
      </c>
      <c r="E15" s="2">
        <v>32.3</v>
      </c>
      <c r="F15" s="48">
        <f t="shared" si="0"/>
        <v>23.299999999999997</v>
      </c>
      <c r="G15" s="12">
        <v>-62</v>
      </c>
      <c r="H15" s="60">
        <v>547.8</v>
      </c>
      <c r="I15" s="80">
        <f t="shared" si="1"/>
        <v>4.25337714494341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48" t="s">
        <v>183</v>
      </c>
      <c r="C16" s="16">
        <v>1324</v>
      </c>
      <c r="D16" s="199">
        <v>8.8</v>
      </c>
      <c r="E16" s="2">
        <v>13.5</v>
      </c>
      <c r="F16" s="48">
        <f t="shared" si="0"/>
        <v>4.699999999999999</v>
      </c>
      <c r="G16" s="12">
        <v>-423</v>
      </c>
      <c r="H16" s="60">
        <v>253.1</v>
      </c>
      <c r="I16" s="80">
        <f t="shared" si="1"/>
        <v>1.8569735282497033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8.7</v>
      </c>
      <c r="E17" s="23">
        <v>14.3</v>
      </c>
      <c r="F17" s="48">
        <f t="shared" si="0"/>
        <v>5.600000000000001</v>
      </c>
      <c r="G17" s="12">
        <v>-286</v>
      </c>
      <c r="H17" s="60">
        <v>241.5</v>
      </c>
      <c r="I17" s="80">
        <f t="shared" si="1"/>
        <v>2.3188405797101455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4" t="s">
        <v>39</v>
      </c>
      <c r="B30" s="215"/>
      <c r="C30" s="19">
        <f aca="true" t="shared" si="3" ref="C30:H30">SUM(C6:C29)</f>
        <v>22646</v>
      </c>
      <c r="D30" s="19">
        <f>SUM(D6:D29)</f>
        <v>369.1</v>
      </c>
      <c r="E30" s="19">
        <f>SUM(E6:E29)</f>
        <v>669.0999999999998</v>
      </c>
      <c r="F30" s="19">
        <f t="shared" si="3"/>
        <v>300</v>
      </c>
      <c r="G30" s="19">
        <f t="shared" si="3"/>
        <v>-3331.1000000000004</v>
      </c>
      <c r="H30" s="19">
        <f t="shared" si="3"/>
        <v>5865.200000000001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20" t="s">
        <v>101</v>
      </c>
      <c r="C1" s="220"/>
      <c r="D1" s="220"/>
      <c r="E1" s="220"/>
      <c r="F1" s="220"/>
      <c r="G1" s="220"/>
      <c r="H1" s="220"/>
      <c r="I1" s="220"/>
      <c r="J1" s="22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6" t="s">
        <v>3</v>
      </c>
      <c r="B4" s="217" t="s">
        <v>102</v>
      </c>
      <c r="C4" s="217" t="s">
        <v>103</v>
      </c>
      <c r="D4" s="217" t="s">
        <v>189</v>
      </c>
      <c r="E4" s="217" t="s">
        <v>190</v>
      </c>
      <c r="F4" s="217" t="s">
        <v>104</v>
      </c>
      <c r="G4" s="217" t="s">
        <v>99</v>
      </c>
      <c r="H4" s="217" t="s">
        <v>100</v>
      </c>
      <c r="I4" s="217" t="s">
        <v>5</v>
      </c>
      <c r="J4" s="221" t="s">
        <v>6</v>
      </c>
    </row>
    <row r="5" spans="1:10" ht="135" customHeight="1">
      <c r="A5" s="216"/>
      <c r="B5" s="218"/>
      <c r="C5" s="219"/>
      <c r="D5" s="219"/>
      <c r="E5" s="219"/>
      <c r="F5" s="219"/>
      <c r="G5" s="219"/>
      <c r="H5" s="218"/>
      <c r="I5" s="218"/>
      <c r="J5" s="222"/>
    </row>
    <row r="6" spans="1:10" s="10" customFormat="1" ht="51" customHeight="1">
      <c r="A6" s="216"/>
      <c r="B6" s="219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9"/>
      <c r="I6" s="219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656.7</v>
      </c>
      <c r="D8" s="60">
        <v>3484.9</v>
      </c>
      <c r="E8" s="184"/>
      <c r="F8" s="13">
        <f>D8+E8</f>
        <v>3484.9</v>
      </c>
      <c r="G8" s="17">
        <f aca="true" t="shared" si="0" ref="G8:G31">C8/(C8+F8)*100</f>
        <v>15.856190844118215</v>
      </c>
      <c r="H8" s="15">
        <v>0.689</v>
      </c>
      <c r="I8" s="14">
        <v>1.2</v>
      </c>
      <c r="J8" s="38">
        <f aca="true" t="shared" si="1" ref="J8:J31">H8*I8</f>
        <v>0.8267999999999999</v>
      </c>
    </row>
    <row r="9" spans="1:10" ht="11.25">
      <c r="A9" s="11">
        <v>2</v>
      </c>
      <c r="B9" s="16" t="s">
        <v>173</v>
      </c>
      <c r="C9" s="48">
        <v>1026.4</v>
      </c>
      <c r="D9" s="60">
        <v>212.5</v>
      </c>
      <c r="E9" s="33">
        <v>123</v>
      </c>
      <c r="F9" s="13">
        <f aca="true" t="shared" si="2" ref="F9:F31">D9+E9</f>
        <v>335.5</v>
      </c>
      <c r="G9" s="17">
        <f t="shared" si="0"/>
        <v>75.36529848006461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2112.5</v>
      </c>
      <c r="D10" s="60">
        <v>452.9</v>
      </c>
      <c r="E10" s="33">
        <v>65</v>
      </c>
      <c r="F10" s="13">
        <f t="shared" si="2"/>
        <v>517.9</v>
      </c>
      <c r="G10" s="17">
        <f t="shared" si="0"/>
        <v>80.31097931873478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900.3</v>
      </c>
      <c r="D11" s="60">
        <v>454.1</v>
      </c>
      <c r="E11" s="33">
        <v>36</v>
      </c>
      <c r="F11" s="13">
        <f t="shared" si="2"/>
        <v>490.1</v>
      </c>
      <c r="G11" s="17">
        <f t="shared" si="0"/>
        <v>64.75115074798619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893.3</v>
      </c>
      <c r="D12" s="60">
        <v>153.4</v>
      </c>
      <c r="E12" s="33">
        <v>23</v>
      </c>
      <c r="F12" s="13">
        <f t="shared" si="2"/>
        <v>176.4</v>
      </c>
      <c r="G12" s="17">
        <f t="shared" si="0"/>
        <v>83.5093951575208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769.7</v>
      </c>
      <c r="D13" s="60">
        <v>228.4</v>
      </c>
      <c r="E13" s="33">
        <v>118</v>
      </c>
      <c r="F13" s="13">
        <f t="shared" si="2"/>
        <v>346.4</v>
      </c>
      <c r="G13" s="17">
        <f t="shared" si="0"/>
        <v>68.96335453812384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1271.1</v>
      </c>
      <c r="D14" s="60">
        <v>241.8</v>
      </c>
      <c r="E14" s="33">
        <v>93.3</v>
      </c>
      <c r="F14" s="13">
        <f t="shared" si="2"/>
        <v>335.1</v>
      </c>
      <c r="G14" s="17">
        <f t="shared" si="0"/>
        <v>79.13709376167351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2245.3</v>
      </c>
      <c r="D15" s="60">
        <v>339.7</v>
      </c>
      <c r="E15" s="33">
        <v>262.1</v>
      </c>
      <c r="F15" s="13">
        <f t="shared" si="2"/>
        <v>601.8</v>
      </c>
      <c r="G15" s="17">
        <f t="shared" si="0"/>
        <v>78.86270239893224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819.4</v>
      </c>
      <c r="D16" s="60">
        <v>157</v>
      </c>
      <c r="E16" s="33">
        <v>8</v>
      </c>
      <c r="F16" s="13">
        <f t="shared" si="2"/>
        <v>165</v>
      </c>
      <c r="G16" s="17">
        <f t="shared" si="0"/>
        <v>83.23852092645267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1200.8</v>
      </c>
      <c r="D17" s="60">
        <v>689.9</v>
      </c>
      <c r="E17" s="33">
        <v>79</v>
      </c>
      <c r="F17" s="13">
        <f t="shared" si="2"/>
        <v>768.9</v>
      </c>
      <c r="G17" s="17">
        <f t="shared" si="0"/>
        <v>60.96359851754074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1957.6</v>
      </c>
      <c r="D18" s="60">
        <v>308.4</v>
      </c>
      <c r="E18" s="33">
        <v>527.1</v>
      </c>
      <c r="F18" s="13">
        <f t="shared" si="2"/>
        <v>835.5</v>
      </c>
      <c r="G18" s="17">
        <f t="shared" si="0"/>
        <v>70.08700010740753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1719.4</v>
      </c>
      <c r="D19" s="60">
        <v>279.5</v>
      </c>
      <c r="E19" s="33">
        <v>573.4</v>
      </c>
      <c r="F19" s="13">
        <f t="shared" si="2"/>
        <v>852.9</v>
      </c>
      <c r="G19" s="17">
        <f t="shared" si="0"/>
        <v>66.842903238347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4" t="s">
        <v>78</v>
      </c>
      <c r="B32" s="215"/>
      <c r="C32" s="30">
        <f>SUM(C8:C31)</f>
        <v>15572.499999999998</v>
      </c>
      <c r="D32" s="30">
        <f>SUM(D8:D31)</f>
        <v>7002.499999999999</v>
      </c>
      <c r="E32" s="19">
        <f>SUM(E8:E31)</f>
        <v>1907.9</v>
      </c>
      <c r="F32" s="19">
        <f>SUM(F8:F31)</f>
        <v>8910.4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2">
      <selection activeCell="L13" sqref="L13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20" t="s">
        <v>105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6" t="s">
        <v>3</v>
      </c>
      <c r="B3" s="214" t="s">
        <v>102</v>
      </c>
      <c r="C3" s="36" t="s">
        <v>191</v>
      </c>
      <c r="D3" s="34" t="s">
        <v>126</v>
      </c>
      <c r="E3" s="98" t="s">
        <v>106</v>
      </c>
      <c r="F3" s="36" t="s">
        <v>192</v>
      </c>
      <c r="G3" s="160" t="s">
        <v>127</v>
      </c>
      <c r="H3" s="98" t="s">
        <v>128</v>
      </c>
      <c r="I3" s="28" t="s">
        <v>24</v>
      </c>
      <c r="J3" s="217" t="s">
        <v>80</v>
      </c>
      <c r="K3" s="217" t="s">
        <v>5</v>
      </c>
      <c r="L3" s="29" t="s">
        <v>6</v>
      </c>
    </row>
    <row r="4" spans="1:12" ht="45.75" customHeight="1">
      <c r="A4" s="216"/>
      <c r="B4" s="214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9"/>
      <c r="K4" s="219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880.4</v>
      </c>
      <c r="D6" s="48">
        <v>0</v>
      </c>
      <c r="E6" s="84">
        <f aca="true" t="shared" si="0" ref="E6:E29">C6-D6</f>
        <v>880.4</v>
      </c>
      <c r="F6" s="33">
        <v>7036.2</v>
      </c>
      <c r="G6" s="209">
        <v>1060.3</v>
      </c>
      <c r="H6" s="207">
        <f>F6-G6</f>
        <v>5975.9</v>
      </c>
      <c r="I6" s="206">
        <f aca="true" t="shared" si="1" ref="I6:I29">E6/H6*100</f>
        <v>14.732508910791681</v>
      </c>
      <c r="J6" s="178">
        <v>0.5</v>
      </c>
      <c r="K6" s="179">
        <v>0.5</v>
      </c>
      <c r="L6" s="179">
        <v>0.5</v>
      </c>
    </row>
    <row r="7" spans="1:12" ht="11.25">
      <c r="A7" s="100">
        <v>2</v>
      </c>
      <c r="B7" s="16" t="s">
        <v>173</v>
      </c>
      <c r="C7" s="48">
        <v>5</v>
      </c>
      <c r="D7" s="48">
        <v>0</v>
      </c>
      <c r="E7" s="84">
        <f t="shared" si="0"/>
        <v>5</v>
      </c>
      <c r="F7" s="33">
        <v>1759.7</v>
      </c>
      <c r="G7" s="53">
        <v>169.4</v>
      </c>
      <c r="H7" s="208">
        <f aca="true" t="shared" si="2" ref="H7:H17">F7-G7</f>
        <v>1590.3</v>
      </c>
      <c r="I7" s="206">
        <f t="shared" si="1"/>
        <v>0.3144060869018424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175</v>
      </c>
      <c r="C8" s="48">
        <v>52</v>
      </c>
      <c r="D8" s="48">
        <v>0</v>
      </c>
      <c r="E8" s="84">
        <f t="shared" si="0"/>
        <v>52</v>
      </c>
      <c r="F8" s="33">
        <v>3904.3</v>
      </c>
      <c r="G8" s="53">
        <v>818.9</v>
      </c>
      <c r="H8" s="208">
        <f t="shared" si="2"/>
        <v>3085.4</v>
      </c>
      <c r="I8" s="206">
        <f t="shared" si="1"/>
        <v>1.6853568419005638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51</v>
      </c>
      <c r="D9" s="48">
        <v>0</v>
      </c>
      <c r="E9" s="84">
        <f t="shared" si="0"/>
        <v>51</v>
      </c>
      <c r="F9" s="33">
        <v>1831.9</v>
      </c>
      <c r="G9" s="53">
        <v>167.1</v>
      </c>
      <c r="H9" s="208">
        <f t="shared" si="2"/>
        <v>1664.8000000000002</v>
      </c>
      <c r="I9" s="206">
        <f t="shared" si="1"/>
        <v>3.0634310427679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6.5</v>
      </c>
      <c r="D10" s="48">
        <v>0</v>
      </c>
      <c r="E10" s="84">
        <f t="shared" si="0"/>
        <v>6.5</v>
      </c>
      <c r="F10" s="33">
        <v>1336.3</v>
      </c>
      <c r="G10" s="53">
        <v>151.5</v>
      </c>
      <c r="H10" s="208">
        <f t="shared" si="2"/>
        <v>1184.8</v>
      </c>
      <c r="I10" s="206">
        <f t="shared" si="1"/>
        <v>0.548615800135044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5</v>
      </c>
      <c r="D11" s="48">
        <v>0</v>
      </c>
      <c r="E11" s="84">
        <f t="shared" si="0"/>
        <v>5</v>
      </c>
      <c r="F11" s="33">
        <v>1717.2</v>
      </c>
      <c r="G11" s="53">
        <v>426.3</v>
      </c>
      <c r="H11" s="208">
        <f t="shared" si="2"/>
        <v>1290.9</v>
      </c>
      <c r="I11" s="206">
        <f t="shared" si="1"/>
        <v>0.3873266713145867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60</v>
      </c>
      <c r="D12" s="48">
        <v>0</v>
      </c>
      <c r="E12" s="84">
        <f t="shared" si="0"/>
        <v>60</v>
      </c>
      <c r="F12" s="33">
        <v>2275.9</v>
      </c>
      <c r="G12" s="53">
        <v>648.5</v>
      </c>
      <c r="H12" s="208">
        <f t="shared" si="2"/>
        <v>1627.4</v>
      </c>
      <c r="I12" s="206">
        <f t="shared" si="1"/>
        <v>3.6868624800294945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6025.7</v>
      </c>
      <c r="D13" s="48">
        <v>5394</v>
      </c>
      <c r="E13" s="84">
        <f t="shared" si="0"/>
        <v>631.6999999999998</v>
      </c>
      <c r="F13" s="33">
        <v>11668.3</v>
      </c>
      <c r="G13" s="53">
        <v>7253.1</v>
      </c>
      <c r="H13" s="208">
        <f t="shared" si="2"/>
        <v>4415.199999999999</v>
      </c>
      <c r="I13" s="206">
        <f t="shared" si="1"/>
        <v>14.307392643594854</v>
      </c>
      <c r="J13" s="178">
        <v>0.5</v>
      </c>
      <c r="K13" s="179">
        <v>0.5</v>
      </c>
      <c r="L13" s="179">
        <v>0.5</v>
      </c>
    </row>
    <row r="14" spans="1:12" ht="11.25">
      <c r="A14" s="100">
        <v>9</v>
      </c>
      <c r="B14" s="16" t="s">
        <v>180</v>
      </c>
      <c r="C14" s="48">
        <v>6.3</v>
      </c>
      <c r="D14" s="48">
        <v>0</v>
      </c>
      <c r="E14" s="84">
        <f t="shared" si="0"/>
        <v>6.3</v>
      </c>
      <c r="F14" s="33">
        <v>1205.3</v>
      </c>
      <c r="G14" s="53">
        <v>144.9</v>
      </c>
      <c r="H14" s="208">
        <f t="shared" si="2"/>
        <v>1060.3999999999999</v>
      </c>
      <c r="I14" s="206">
        <f t="shared" si="1"/>
        <v>0.5941154281403245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8.5</v>
      </c>
      <c r="D15" s="48">
        <v>0</v>
      </c>
      <c r="E15" s="84">
        <f t="shared" si="0"/>
        <v>8.5</v>
      </c>
      <c r="F15" s="33">
        <v>5158.2</v>
      </c>
      <c r="G15" s="53">
        <v>1838.3</v>
      </c>
      <c r="H15" s="208">
        <f t="shared" si="2"/>
        <v>3319.8999999999996</v>
      </c>
      <c r="I15" s="206">
        <f t="shared" si="1"/>
        <v>0.2560318081869936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48.8</v>
      </c>
      <c r="D16" s="48">
        <v>0</v>
      </c>
      <c r="E16" s="84">
        <f t="shared" si="0"/>
        <v>48.8</v>
      </c>
      <c r="F16" s="33">
        <v>3989.8</v>
      </c>
      <c r="G16" s="53">
        <v>1461</v>
      </c>
      <c r="H16" s="208">
        <f t="shared" si="2"/>
        <v>2528.8</v>
      </c>
      <c r="I16" s="206">
        <f t="shared" si="1"/>
        <v>1.9297690604239162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77.8</v>
      </c>
      <c r="D17" s="48">
        <v>0</v>
      </c>
      <c r="E17" s="84">
        <f t="shared" si="0"/>
        <v>77.8</v>
      </c>
      <c r="F17" s="33">
        <v>4200.1</v>
      </c>
      <c r="G17" s="53">
        <v>1690.7</v>
      </c>
      <c r="H17" s="208">
        <f t="shared" si="2"/>
        <v>2509.4000000000005</v>
      </c>
      <c r="I17" s="206">
        <f t="shared" si="1"/>
        <v>3.100342711405116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208">
        <f aca="true" t="shared" si="4" ref="H18:H29">F18-G18</f>
        <v>0</v>
      </c>
      <c r="I18" s="206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14" t="s">
        <v>65</v>
      </c>
      <c r="B30" s="215"/>
      <c r="C30" s="30">
        <f aca="true" t="shared" si="5" ref="C30:H30">SUM(C6:C29)</f>
        <v>7227.000000000001</v>
      </c>
      <c r="D30" s="30">
        <f t="shared" si="5"/>
        <v>5394</v>
      </c>
      <c r="E30" s="141">
        <f t="shared" si="5"/>
        <v>1832.9999999999998</v>
      </c>
      <c r="F30" s="141">
        <f t="shared" si="5"/>
        <v>46083.2</v>
      </c>
      <c r="G30" s="141">
        <f>SUM(G6:G29)</f>
        <v>15830</v>
      </c>
      <c r="H30" s="85">
        <f t="shared" si="5"/>
        <v>30253.2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20" t="s">
        <v>108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4" ht="11.25">
      <c r="A2" s="113"/>
      <c r="B2" s="114"/>
      <c r="C2" s="114"/>
      <c r="D2" s="114"/>
    </row>
    <row r="3" spans="1:14" ht="173.25" customHeight="1">
      <c r="A3" s="216" t="s">
        <v>3</v>
      </c>
      <c r="B3" s="217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193</v>
      </c>
      <c r="I3" s="160" t="s">
        <v>130</v>
      </c>
      <c r="J3" s="98" t="s">
        <v>131</v>
      </c>
      <c r="K3" s="5" t="s">
        <v>83</v>
      </c>
      <c r="L3" s="217" t="s">
        <v>4</v>
      </c>
      <c r="M3" s="217" t="s">
        <v>5</v>
      </c>
      <c r="N3" s="29" t="s">
        <v>6</v>
      </c>
    </row>
    <row r="4" spans="1:14" ht="53.25" customHeight="1">
      <c r="A4" s="223"/>
      <c r="B4" s="219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9"/>
      <c r="M4" s="219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856.5</v>
      </c>
      <c r="D6" s="212">
        <v>77.3</v>
      </c>
      <c r="E6" s="210">
        <f>C6-D6</f>
        <v>779.2</v>
      </c>
      <c r="F6" s="163">
        <v>0</v>
      </c>
      <c r="G6" s="164">
        <v>0</v>
      </c>
      <c r="H6" s="33">
        <v>7036.2</v>
      </c>
      <c r="I6" s="209">
        <v>1060.3</v>
      </c>
      <c r="J6" s="207">
        <f>H6-I6</f>
        <v>5975.9</v>
      </c>
      <c r="K6" s="204">
        <f aca="true" t="shared" si="0" ref="K6:K29">(E6+F6+G6)/J6*100</f>
        <v>13.039040144580735</v>
      </c>
      <c r="L6" s="167">
        <v>1.139</v>
      </c>
      <c r="M6" s="125">
        <v>1.5</v>
      </c>
      <c r="N6" s="125">
        <f aca="true" t="shared" si="1" ref="N6:N29">L6*M6</f>
        <v>1.7085</v>
      </c>
    </row>
    <row r="7" spans="1:14" ht="11.25">
      <c r="A7" s="100">
        <v>2</v>
      </c>
      <c r="B7" s="16" t="s">
        <v>173</v>
      </c>
      <c r="C7" s="84">
        <v>808.7</v>
      </c>
      <c r="D7" s="54">
        <v>30.9</v>
      </c>
      <c r="E7" s="197">
        <f aca="true" t="shared" si="2" ref="E7:E17">C7-D7</f>
        <v>777.8000000000001</v>
      </c>
      <c r="F7" s="163">
        <v>0</v>
      </c>
      <c r="G7" s="164">
        <v>0</v>
      </c>
      <c r="H7" s="33">
        <v>1759.7</v>
      </c>
      <c r="I7" s="53">
        <v>169.4</v>
      </c>
      <c r="J7" s="208">
        <f aca="true" t="shared" si="3" ref="J7:J17">H7-I7</f>
        <v>1590.3</v>
      </c>
      <c r="K7" s="204">
        <f t="shared" si="0"/>
        <v>48.909010878450616</v>
      </c>
      <c r="L7" s="167">
        <v>0.422</v>
      </c>
      <c r="M7" s="125">
        <v>1.5</v>
      </c>
      <c r="N7" s="125">
        <f t="shared" si="1"/>
        <v>0.633</v>
      </c>
    </row>
    <row r="8" spans="1:14" ht="11.25">
      <c r="A8" s="100">
        <v>3</v>
      </c>
      <c r="B8" s="16" t="s">
        <v>175</v>
      </c>
      <c r="C8" s="140">
        <v>1526.5</v>
      </c>
      <c r="D8" s="54">
        <v>77.3</v>
      </c>
      <c r="E8" s="197">
        <f t="shared" si="2"/>
        <v>1449.2</v>
      </c>
      <c r="F8" s="163">
        <v>0</v>
      </c>
      <c r="G8" s="164">
        <v>0</v>
      </c>
      <c r="H8" s="33">
        <v>3904.3</v>
      </c>
      <c r="I8" s="53">
        <v>818.9</v>
      </c>
      <c r="J8" s="208">
        <f t="shared" si="3"/>
        <v>3085.4</v>
      </c>
      <c r="K8" s="204">
        <f t="shared" si="0"/>
        <v>46.96959875542879</v>
      </c>
      <c r="L8" s="167">
        <v>0.461</v>
      </c>
      <c r="M8" s="125">
        <v>1.5</v>
      </c>
      <c r="N8" s="125">
        <f t="shared" si="1"/>
        <v>0.6915</v>
      </c>
    </row>
    <row r="9" spans="1:14" ht="11.25">
      <c r="A9" s="100">
        <v>4</v>
      </c>
      <c r="B9" s="16" t="s">
        <v>176</v>
      </c>
      <c r="C9" s="84">
        <v>641.2</v>
      </c>
      <c r="D9" s="54">
        <v>30.9</v>
      </c>
      <c r="E9" s="197">
        <f t="shared" si="2"/>
        <v>610.3000000000001</v>
      </c>
      <c r="F9" s="163">
        <v>0</v>
      </c>
      <c r="G9" s="164">
        <v>0</v>
      </c>
      <c r="H9" s="33">
        <v>1831.9</v>
      </c>
      <c r="I9" s="53">
        <v>167.1</v>
      </c>
      <c r="J9" s="208">
        <f t="shared" si="3"/>
        <v>1664.8000000000002</v>
      </c>
      <c r="K9" s="204">
        <f t="shared" si="0"/>
        <v>36.659058145122536</v>
      </c>
      <c r="L9" s="167">
        <v>0.667</v>
      </c>
      <c r="M9" s="125">
        <v>1.5</v>
      </c>
      <c r="N9" s="125">
        <v>1.001</v>
      </c>
    </row>
    <row r="10" spans="1:14" ht="11.25">
      <c r="A10" s="100">
        <v>5</v>
      </c>
      <c r="B10" s="16" t="s">
        <v>177</v>
      </c>
      <c r="C10" s="84">
        <v>660.5</v>
      </c>
      <c r="D10" s="54">
        <v>30.9</v>
      </c>
      <c r="E10" s="197">
        <f t="shared" si="2"/>
        <v>629.6</v>
      </c>
      <c r="F10" s="163">
        <v>0</v>
      </c>
      <c r="G10" s="164">
        <v>0</v>
      </c>
      <c r="H10" s="33">
        <v>1336.3</v>
      </c>
      <c r="I10" s="53">
        <v>151.5</v>
      </c>
      <c r="J10" s="208">
        <f t="shared" si="3"/>
        <v>1184.8</v>
      </c>
      <c r="K10" s="204">
        <f t="shared" si="0"/>
        <v>53.13977042538826</v>
      </c>
      <c r="L10" s="167">
        <v>0.337</v>
      </c>
      <c r="M10" s="125">
        <v>1.5</v>
      </c>
      <c r="N10" s="125">
        <v>0.506</v>
      </c>
    </row>
    <row r="11" spans="1:14" ht="11.25">
      <c r="A11" s="100">
        <v>6</v>
      </c>
      <c r="B11" s="16" t="s">
        <v>178</v>
      </c>
      <c r="C11" s="84">
        <v>676.8</v>
      </c>
      <c r="D11" s="54">
        <v>30.9</v>
      </c>
      <c r="E11" s="197">
        <f t="shared" si="2"/>
        <v>645.9</v>
      </c>
      <c r="F11" s="163">
        <v>0</v>
      </c>
      <c r="G11" s="164">
        <v>0</v>
      </c>
      <c r="H11" s="33">
        <v>1717.2</v>
      </c>
      <c r="I11" s="53">
        <v>426.3</v>
      </c>
      <c r="J11" s="208">
        <f t="shared" si="3"/>
        <v>1290.9</v>
      </c>
      <c r="K11" s="204">
        <f t="shared" si="0"/>
        <v>50.034859400418306</v>
      </c>
      <c r="L11" s="167">
        <v>0.399</v>
      </c>
      <c r="M11" s="125">
        <v>1.5</v>
      </c>
      <c r="N11" s="125">
        <v>0.599</v>
      </c>
    </row>
    <row r="12" spans="1:14" ht="11.25">
      <c r="A12" s="100">
        <v>7</v>
      </c>
      <c r="B12" s="16" t="s">
        <v>179</v>
      </c>
      <c r="C12" s="84">
        <v>798.8</v>
      </c>
      <c r="D12" s="54">
        <v>77.3</v>
      </c>
      <c r="E12" s="197">
        <f t="shared" si="2"/>
        <v>721.5</v>
      </c>
      <c r="F12" s="163">
        <v>0</v>
      </c>
      <c r="G12" s="164">
        <v>0</v>
      </c>
      <c r="H12" s="33">
        <v>2275.9</v>
      </c>
      <c r="I12" s="53">
        <v>648.5</v>
      </c>
      <c r="J12" s="208">
        <f t="shared" si="3"/>
        <v>1627.4</v>
      </c>
      <c r="K12" s="204">
        <f t="shared" si="0"/>
        <v>44.334521322354675</v>
      </c>
      <c r="L12" s="167">
        <v>0.513</v>
      </c>
      <c r="M12" s="125">
        <v>1.5</v>
      </c>
      <c r="N12" s="125">
        <f t="shared" si="1"/>
        <v>0.7695000000000001</v>
      </c>
    </row>
    <row r="13" spans="1:14" ht="11.25">
      <c r="A13" s="100">
        <v>8</v>
      </c>
      <c r="B13" s="16" t="s">
        <v>181</v>
      </c>
      <c r="C13" s="84">
        <v>1338.8</v>
      </c>
      <c r="D13" s="54">
        <v>77.3</v>
      </c>
      <c r="E13" s="197">
        <f t="shared" si="2"/>
        <v>1261.5</v>
      </c>
      <c r="F13" s="163">
        <v>0</v>
      </c>
      <c r="G13" s="164">
        <v>0</v>
      </c>
      <c r="H13" s="33">
        <v>11668.3</v>
      </c>
      <c r="I13" s="53">
        <v>7253.1</v>
      </c>
      <c r="J13" s="208">
        <f t="shared" si="3"/>
        <v>4415.199999999999</v>
      </c>
      <c r="K13" s="204">
        <f t="shared" si="0"/>
        <v>28.571752129008885</v>
      </c>
      <c r="L13" s="167">
        <v>0.829</v>
      </c>
      <c r="M13" s="125">
        <v>1.5</v>
      </c>
      <c r="N13" s="125">
        <f t="shared" si="1"/>
        <v>1.2435</v>
      </c>
    </row>
    <row r="14" spans="1:14" ht="11.25">
      <c r="A14" s="100">
        <v>9</v>
      </c>
      <c r="B14" s="16" t="s">
        <v>180</v>
      </c>
      <c r="C14" s="84">
        <v>622.9</v>
      </c>
      <c r="D14" s="54">
        <v>30.9</v>
      </c>
      <c r="E14" s="197">
        <f t="shared" si="2"/>
        <v>592</v>
      </c>
      <c r="F14" s="163">
        <v>0</v>
      </c>
      <c r="G14" s="164">
        <v>0</v>
      </c>
      <c r="H14" s="33">
        <v>1205.3</v>
      </c>
      <c r="I14" s="53">
        <v>144.9</v>
      </c>
      <c r="J14" s="208">
        <f t="shared" si="3"/>
        <v>1060.3999999999999</v>
      </c>
      <c r="K14" s="204">
        <f t="shared" si="0"/>
        <v>55.827989437947956</v>
      </c>
      <c r="L14" s="167">
        <v>0.283</v>
      </c>
      <c r="M14" s="125">
        <v>1.5</v>
      </c>
      <c r="N14" s="125">
        <v>0.425</v>
      </c>
    </row>
    <row r="15" spans="1:14" ht="11.25">
      <c r="A15" s="100">
        <v>10</v>
      </c>
      <c r="B15" s="16" t="s">
        <v>182</v>
      </c>
      <c r="C15" s="84">
        <v>1128.6</v>
      </c>
      <c r="D15" s="54">
        <v>77.3</v>
      </c>
      <c r="E15" s="197">
        <f t="shared" si="2"/>
        <v>1051.3</v>
      </c>
      <c r="F15" s="163">
        <v>0</v>
      </c>
      <c r="G15" s="164">
        <v>0</v>
      </c>
      <c r="H15" s="33">
        <v>5158.2</v>
      </c>
      <c r="I15" s="53">
        <v>1838.3</v>
      </c>
      <c r="J15" s="208">
        <f t="shared" si="3"/>
        <v>3319.8999999999996</v>
      </c>
      <c r="K15" s="204">
        <f t="shared" si="0"/>
        <v>31.66661646435134</v>
      </c>
      <c r="L15" s="167">
        <v>0.767</v>
      </c>
      <c r="M15" s="125">
        <v>1.5</v>
      </c>
      <c r="N15" s="125">
        <v>1.15</v>
      </c>
    </row>
    <row r="16" spans="1:14" ht="11.25">
      <c r="A16" s="100">
        <v>11</v>
      </c>
      <c r="B16" s="16" t="s">
        <v>183</v>
      </c>
      <c r="C16" s="84">
        <v>1357.8</v>
      </c>
      <c r="D16" s="54">
        <v>77.3</v>
      </c>
      <c r="E16" s="197">
        <f t="shared" si="2"/>
        <v>1280.5</v>
      </c>
      <c r="F16" s="163">
        <v>0</v>
      </c>
      <c r="G16" s="164">
        <v>0</v>
      </c>
      <c r="H16" s="33">
        <v>3989.8</v>
      </c>
      <c r="I16" s="53">
        <v>1461</v>
      </c>
      <c r="J16" s="208">
        <f t="shared" si="3"/>
        <v>2528.8</v>
      </c>
      <c r="K16" s="204">
        <f t="shared" si="0"/>
        <v>50.63666561214804</v>
      </c>
      <c r="L16" s="167">
        <v>0.387</v>
      </c>
      <c r="M16" s="125">
        <v>1.5</v>
      </c>
      <c r="N16" s="125">
        <f t="shared" si="1"/>
        <v>0.5805</v>
      </c>
    </row>
    <row r="17" spans="1:14" ht="11.25">
      <c r="A17" s="100">
        <v>12</v>
      </c>
      <c r="B17" s="16" t="s">
        <v>184</v>
      </c>
      <c r="C17" s="140">
        <v>1098.7</v>
      </c>
      <c r="D17" s="54">
        <v>77.3</v>
      </c>
      <c r="E17" s="197">
        <f t="shared" si="2"/>
        <v>1021.4000000000001</v>
      </c>
      <c r="F17" s="163">
        <v>0</v>
      </c>
      <c r="G17" s="164">
        <v>0</v>
      </c>
      <c r="H17" s="33">
        <v>4200.1</v>
      </c>
      <c r="I17" s="53">
        <v>1690.7</v>
      </c>
      <c r="J17" s="208">
        <f t="shared" si="3"/>
        <v>2509.4000000000005</v>
      </c>
      <c r="K17" s="204">
        <f t="shared" si="0"/>
        <v>40.70295688212321</v>
      </c>
      <c r="L17" s="167">
        <v>0.586</v>
      </c>
      <c r="M17" s="125">
        <v>1.5</v>
      </c>
      <c r="N17" s="125">
        <f t="shared" si="1"/>
        <v>0.879</v>
      </c>
    </row>
    <row r="18" spans="1:14" ht="11.25">
      <c r="A18" s="100">
        <v>13</v>
      </c>
      <c r="B18" s="48"/>
      <c r="C18" s="84"/>
      <c r="D18" s="54">
        <f aca="true" t="shared" si="4" ref="D18:D29">C18-E18</f>
        <v>0</v>
      </c>
      <c r="E18" s="21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4" t="s">
        <v>78</v>
      </c>
      <c r="B30" s="215"/>
      <c r="C30" s="30">
        <f>SUM(C6:C29)</f>
        <v>11515.8</v>
      </c>
      <c r="D30" s="30">
        <f aca="true" t="shared" si="6" ref="D30:J30">SUM(D6:D29)</f>
        <v>695.5999999999999</v>
      </c>
      <c r="E30" s="173">
        <f t="shared" si="6"/>
        <v>10820.199999999999</v>
      </c>
      <c r="F30" s="173">
        <f t="shared" si="6"/>
        <v>0</v>
      </c>
      <c r="G30" s="174">
        <f t="shared" si="6"/>
        <v>0</v>
      </c>
      <c r="H30" s="174">
        <f t="shared" si="6"/>
        <v>46083.2</v>
      </c>
      <c r="I30" s="174">
        <f t="shared" si="6"/>
        <v>15830</v>
      </c>
      <c r="J30" s="174">
        <f t="shared" si="6"/>
        <v>30253.2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20" t="s">
        <v>82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2" ht="11.25">
      <c r="A2" s="113"/>
      <c r="B2" s="114"/>
    </row>
    <row r="3" spans="1:10" ht="143.25" customHeight="1">
      <c r="A3" s="216" t="s">
        <v>3</v>
      </c>
      <c r="B3" s="214" t="s">
        <v>102</v>
      </c>
      <c r="C3" s="98" t="s">
        <v>114</v>
      </c>
      <c r="D3" s="36" t="s">
        <v>194</v>
      </c>
      <c r="E3" s="36" t="s">
        <v>195</v>
      </c>
      <c r="F3" s="28" t="s">
        <v>132</v>
      </c>
      <c r="G3" s="28" t="s">
        <v>24</v>
      </c>
      <c r="H3" s="217" t="s">
        <v>80</v>
      </c>
      <c r="I3" s="217" t="s">
        <v>19</v>
      </c>
      <c r="J3" s="29" t="s">
        <v>6</v>
      </c>
    </row>
    <row r="4" spans="1:10" ht="49.5" customHeight="1">
      <c r="A4" s="216"/>
      <c r="B4" s="214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9"/>
      <c r="I4" s="219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7036.2</v>
      </c>
      <c r="E6" s="209">
        <v>1060.3</v>
      </c>
      <c r="F6" s="207">
        <f>D6-E6</f>
        <v>5975.9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1759.7</v>
      </c>
      <c r="E7" s="53">
        <v>169.4</v>
      </c>
      <c r="F7" s="208">
        <f aca="true" t="shared" si="2" ref="F7:F17">D7-E7</f>
        <v>1590.3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3904.3</v>
      </c>
      <c r="E8" s="53">
        <v>818.9</v>
      </c>
      <c r="F8" s="208">
        <f t="shared" si="2"/>
        <v>3085.4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1831.9</v>
      </c>
      <c r="E9" s="53">
        <v>167.1</v>
      </c>
      <c r="F9" s="208">
        <f t="shared" si="2"/>
        <v>1664.8000000000002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1336.3</v>
      </c>
      <c r="E10" s="53">
        <v>151.5</v>
      </c>
      <c r="F10" s="208">
        <f t="shared" si="2"/>
        <v>1184.8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1717.2</v>
      </c>
      <c r="E11" s="53">
        <v>426.3</v>
      </c>
      <c r="F11" s="208">
        <f t="shared" si="2"/>
        <v>1290.9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2275.9</v>
      </c>
      <c r="E12" s="53">
        <v>648.5</v>
      </c>
      <c r="F12" s="208">
        <f t="shared" si="2"/>
        <v>1627.4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11668.3</v>
      </c>
      <c r="E13" s="53">
        <v>7253.1</v>
      </c>
      <c r="F13" s="208">
        <f t="shared" si="2"/>
        <v>4415.199999999999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1205.3</v>
      </c>
      <c r="E14" s="53">
        <v>144.9</v>
      </c>
      <c r="F14" s="208">
        <f t="shared" si="2"/>
        <v>1060.3999999999999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5158.2</v>
      </c>
      <c r="E15" s="53">
        <v>1838.3</v>
      </c>
      <c r="F15" s="208">
        <f t="shared" si="2"/>
        <v>3319.8999999999996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3989.8</v>
      </c>
      <c r="E16" s="53">
        <v>1461</v>
      </c>
      <c r="F16" s="208">
        <f t="shared" si="2"/>
        <v>2528.8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4200.1</v>
      </c>
      <c r="E17" s="53">
        <v>1690.7</v>
      </c>
      <c r="F17" s="208">
        <f t="shared" si="2"/>
        <v>2509.4000000000005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4" t="s">
        <v>78</v>
      </c>
      <c r="B30" s="215"/>
      <c r="C30" s="85">
        <f>SUM(C6:C29)</f>
        <v>0</v>
      </c>
      <c r="D30" s="85">
        <f>SUM(D6:D29)</f>
        <v>46083.2</v>
      </c>
      <c r="E30" s="85">
        <f>SUM(E6:E29)</f>
        <v>15830</v>
      </c>
      <c r="F30" s="141">
        <f>SUM(F6:F29)</f>
        <v>30253.2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20" t="s">
        <v>79</v>
      </c>
      <c r="B1" s="220"/>
      <c r="C1" s="220"/>
      <c r="D1" s="220"/>
      <c r="E1" s="220"/>
      <c r="F1" s="220"/>
      <c r="G1" s="220"/>
      <c r="H1" s="220"/>
      <c r="I1" s="143"/>
      <c r="J1" s="143"/>
      <c r="K1" s="143"/>
    </row>
    <row r="2" spans="1:2" ht="11.25">
      <c r="A2" s="113"/>
      <c r="B2" s="114"/>
    </row>
    <row r="3" spans="1:8" ht="72" customHeight="1">
      <c r="A3" s="216" t="s">
        <v>3</v>
      </c>
      <c r="B3" s="214" t="s">
        <v>102</v>
      </c>
      <c r="C3" s="98" t="s">
        <v>115</v>
      </c>
      <c r="D3" s="82" t="s">
        <v>144</v>
      </c>
      <c r="E3" s="98" t="s">
        <v>24</v>
      </c>
      <c r="F3" s="217" t="s">
        <v>80</v>
      </c>
      <c r="G3" s="217" t="s">
        <v>5</v>
      </c>
      <c r="H3" s="29" t="s">
        <v>6</v>
      </c>
    </row>
    <row r="4" spans="1:8" ht="38.25" customHeight="1">
      <c r="A4" s="223"/>
      <c r="B4" s="214"/>
      <c r="C4" s="134" t="s">
        <v>81</v>
      </c>
      <c r="D4" s="134" t="s">
        <v>76</v>
      </c>
      <c r="E4" s="144" t="s">
        <v>77</v>
      </c>
      <c r="F4" s="219"/>
      <c r="G4" s="219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856.5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808.7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1526.5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641.2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660.5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676.8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798.8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1338.8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622.9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1128.6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1357.8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1098.7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4" t="s">
        <v>78</v>
      </c>
      <c r="B30" s="215"/>
      <c r="C30" s="152">
        <f>SUM(C6:C29)</f>
        <v>0</v>
      </c>
      <c r="D30" s="141">
        <f>SUM(D6:D29)</f>
        <v>11515.8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20" t="s">
        <v>72</v>
      </c>
      <c r="B1" s="220"/>
      <c r="C1" s="220"/>
      <c r="D1" s="220"/>
      <c r="E1" s="220"/>
      <c r="F1" s="220"/>
      <c r="G1" s="220"/>
      <c r="H1" s="220"/>
      <c r="I1" s="133"/>
      <c r="J1" s="133"/>
      <c r="K1" s="133"/>
    </row>
    <row r="2" spans="1:2" ht="11.25">
      <c r="A2" s="113"/>
      <c r="B2" s="114"/>
    </row>
    <row r="3" spans="1:8" ht="78.75" customHeight="1">
      <c r="A3" s="216" t="s">
        <v>73</v>
      </c>
      <c r="B3" s="214" t="s">
        <v>102</v>
      </c>
      <c r="C3" s="98" t="s">
        <v>116</v>
      </c>
      <c r="D3" s="98" t="s">
        <v>117</v>
      </c>
      <c r="E3" s="98" t="s">
        <v>24</v>
      </c>
      <c r="F3" s="217" t="s">
        <v>74</v>
      </c>
      <c r="G3" s="217" t="s">
        <v>5</v>
      </c>
      <c r="H3" s="29" t="s">
        <v>6</v>
      </c>
    </row>
    <row r="4" spans="1:8" ht="45" customHeight="1">
      <c r="A4" s="223"/>
      <c r="B4" s="214"/>
      <c r="C4" s="134" t="s">
        <v>75</v>
      </c>
      <c r="D4" s="134" t="s">
        <v>76</v>
      </c>
      <c r="E4" s="135" t="s">
        <v>77</v>
      </c>
      <c r="F4" s="219"/>
      <c r="G4" s="219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780.1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252.1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618.6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183.3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248.9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248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246.7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573.5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145.4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415.3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293.6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242.5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4" t="s">
        <v>78</v>
      </c>
      <c r="B30" s="215"/>
      <c r="C30" s="85">
        <f>SUM(C6:C29)</f>
        <v>0</v>
      </c>
      <c r="D30" s="141">
        <f>SUM(D6:D29)</f>
        <v>4248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2" sqref="M22:M25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20" t="s">
        <v>118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6" t="s">
        <v>3</v>
      </c>
      <c r="B3" s="214" t="s">
        <v>102</v>
      </c>
      <c r="C3" s="67" t="s">
        <v>66</v>
      </c>
      <c r="D3" s="28" t="s">
        <v>145</v>
      </c>
      <c r="E3" s="28" t="s">
        <v>119</v>
      </c>
      <c r="F3" s="36" t="s">
        <v>196</v>
      </c>
      <c r="G3" s="36" t="s">
        <v>197</v>
      </c>
      <c r="H3" s="36" t="s">
        <v>198</v>
      </c>
      <c r="I3" s="98" t="s">
        <v>133</v>
      </c>
      <c r="J3" s="98" t="s">
        <v>24</v>
      </c>
      <c r="K3" s="217" t="s">
        <v>67</v>
      </c>
      <c r="L3" s="217" t="s">
        <v>5</v>
      </c>
      <c r="M3" s="29" t="s">
        <v>6</v>
      </c>
    </row>
    <row r="4" spans="1:13" ht="43.5" customHeight="1">
      <c r="A4" s="216"/>
      <c r="B4" s="214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9"/>
      <c r="L4" s="219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33">
        <v>5025.8</v>
      </c>
      <c r="G6" s="33">
        <v>107.8</v>
      </c>
      <c r="H6" s="53">
        <v>776.4</v>
      </c>
      <c r="I6" s="122">
        <f aca="true" t="shared" si="1" ref="I6:I29">F6-G6-H6</f>
        <v>4141.6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33">
        <v>1531.3</v>
      </c>
      <c r="G7" s="33">
        <v>54</v>
      </c>
      <c r="H7" s="53">
        <v>115.4</v>
      </c>
      <c r="I7" s="122">
        <f t="shared" si="1"/>
        <v>1361.8999999999999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33">
        <v>3642.8</v>
      </c>
      <c r="G8" s="33">
        <v>107.8</v>
      </c>
      <c r="H8" s="53">
        <v>604.7</v>
      </c>
      <c r="I8" s="122">
        <f t="shared" si="1"/>
        <v>2930.3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33">
        <v>1539.1</v>
      </c>
      <c r="G9" s="33">
        <v>54</v>
      </c>
      <c r="H9" s="53">
        <v>94.6</v>
      </c>
      <c r="I9" s="122">
        <f t="shared" si="1"/>
        <v>1390.5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33">
        <v>1221.2</v>
      </c>
      <c r="G10" s="33">
        <v>54</v>
      </c>
      <c r="H10" s="53">
        <v>97.4</v>
      </c>
      <c r="I10" s="122">
        <f t="shared" si="1"/>
        <v>1069.8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33">
        <v>1652.5</v>
      </c>
      <c r="G11" s="33">
        <v>54</v>
      </c>
      <c r="H11" s="53">
        <v>372.4</v>
      </c>
      <c r="I11" s="122">
        <f t="shared" si="1"/>
        <v>1226.1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33">
        <v>2236.2</v>
      </c>
      <c r="G12" s="33">
        <v>107.8</v>
      </c>
      <c r="H12" s="53">
        <v>522.2</v>
      </c>
      <c r="I12" s="122">
        <f t="shared" si="1"/>
        <v>1606.1999999999996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33">
        <v>11443.8</v>
      </c>
      <c r="G13" s="33">
        <v>107.8</v>
      </c>
      <c r="H13" s="53">
        <v>6909.2</v>
      </c>
      <c r="I13" s="122">
        <f t="shared" si="1"/>
        <v>4426.8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33">
        <v>1129.3</v>
      </c>
      <c r="G14" s="33">
        <v>54</v>
      </c>
      <c r="H14" s="53">
        <v>90.9</v>
      </c>
      <c r="I14" s="122">
        <f t="shared" si="1"/>
        <v>984.4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33">
        <v>4721.7</v>
      </c>
      <c r="G15" s="33">
        <v>107.8</v>
      </c>
      <c r="H15" s="53">
        <v>1599.5</v>
      </c>
      <c r="I15" s="122">
        <f t="shared" si="1"/>
        <v>3014.3999999999996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33">
        <v>3820</v>
      </c>
      <c r="G16" s="33">
        <v>107.8</v>
      </c>
      <c r="H16" s="53">
        <v>919.2</v>
      </c>
      <c r="I16" s="122">
        <f t="shared" si="1"/>
        <v>2793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33">
        <v>3931</v>
      </c>
      <c r="G17" s="33">
        <v>107.8</v>
      </c>
      <c r="H17" s="53">
        <v>1140.9</v>
      </c>
      <c r="I17" s="122">
        <f t="shared" si="1"/>
        <v>2682.2999999999997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4" t="s">
        <v>65</v>
      </c>
      <c r="B30" s="215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41894.7</v>
      </c>
      <c r="G30" s="85">
        <f t="shared" si="4"/>
        <v>1024.6</v>
      </c>
      <c r="H30" s="85">
        <f>SUM(H6:H29)</f>
        <v>13242.8</v>
      </c>
      <c r="I30" s="85">
        <f t="shared" si="4"/>
        <v>27627.3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0" sqref="H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20" t="s">
        <v>120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6" t="s">
        <v>3</v>
      </c>
      <c r="B3" s="214" t="s">
        <v>102</v>
      </c>
      <c r="C3" s="28" t="s">
        <v>121</v>
      </c>
      <c r="D3" s="27"/>
      <c r="E3" s="27"/>
      <c r="F3" s="36" t="s">
        <v>199</v>
      </c>
      <c r="G3" s="36" t="s">
        <v>200</v>
      </c>
      <c r="H3" s="36" t="s">
        <v>198</v>
      </c>
      <c r="I3" s="98" t="s">
        <v>134</v>
      </c>
      <c r="J3" s="98" t="s">
        <v>24</v>
      </c>
      <c r="K3" s="217" t="s">
        <v>15</v>
      </c>
      <c r="L3" s="217" t="s">
        <v>63</v>
      </c>
      <c r="M3" s="6" t="s">
        <v>6</v>
      </c>
    </row>
    <row r="4" spans="1:13" s="10" customFormat="1" ht="56.25" customHeight="1">
      <c r="A4" s="216"/>
      <c r="B4" s="214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9"/>
      <c r="L4" s="219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203">
        <v>0</v>
      </c>
      <c r="D6" s="102"/>
      <c r="E6" s="102"/>
      <c r="F6" s="33">
        <v>5025.8</v>
      </c>
      <c r="G6" s="33">
        <v>107.8</v>
      </c>
      <c r="H6" s="53">
        <v>776.4</v>
      </c>
      <c r="I6" s="201">
        <f aca="true" t="shared" si="0" ref="I6:I17">F6-G6-H6</f>
        <v>4141.6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2">
        <v>0</v>
      </c>
      <c r="D7" s="102"/>
      <c r="E7" s="102"/>
      <c r="F7" s="33">
        <v>1531.3</v>
      </c>
      <c r="G7" s="33">
        <v>54</v>
      </c>
      <c r="H7" s="53">
        <v>115.4</v>
      </c>
      <c r="I7" s="121">
        <f t="shared" si="0"/>
        <v>1361.8999999999999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2">
        <v>0</v>
      </c>
      <c r="D8" s="102"/>
      <c r="E8" s="102"/>
      <c r="F8" s="33">
        <v>3642.8</v>
      </c>
      <c r="G8" s="33">
        <v>107.8</v>
      </c>
      <c r="H8" s="53">
        <v>604.7</v>
      </c>
      <c r="I8" s="121">
        <f t="shared" si="0"/>
        <v>2930.3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2">
        <v>0</v>
      </c>
      <c r="D9" s="102"/>
      <c r="E9" s="102"/>
      <c r="F9" s="33">
        <v>1539.1</v>
      </c>
      <c r="G9" s="33">
        <v>54</v>
      </c>
      <c r="H9" s="53">
        <v>94.6</v>
      </c>
      <c r="I9" s="121">
        <f t="shared" si="0"/>
        <v>1390.5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2">
        <v>0</v>
      </c>
      <c r="D10" s="102"/>
      <c r="E10" s="102"/>
      <c r="F10" s="33">
        <v>1221.2</v>
      </c>
      <c r="G10" s="33">
        <v>54</v>
      </c>
      <c r="H10" s="53">
        <v>97.4</v>
      </c>
      <c r="I10" s="121">
        <f t="shared" si="0"/>
        <v>1069.8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2">
        <v>0</v>
      </c>
      <c r="D11" s="102"/>
      <c r="E11" s="102"/>
      <c r="F11" s="33">
        <v>1652.5</v>
      </c>
      <c r="G11" s="33">
        <v>54</v>
      </c>
      <c r="H11" s="53">
        <v>372.4</v>
      </c>
      <c r="I11" s="121">
        <f t="shared" si="0"/>
        <v>1226.1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2">
        <v>0</v>
      </c>
      <c r="D12" s="102"/>
      <c r="E12" s="102"/>
      <c r="F12" s="33">
        <v>2236.2</v>
      </c>
      <c r="G12" s="33">
        <v>107.8</v>
      </c>
      <c r="H12" s="53">
        <v>522.2</v>
      </c>
      <c r="I12" s="121">
        <f t="shared" si="0"/>
        <v>1606.1999999999996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2">
        <v>0</v>
      </c>
      <c r="D13" s="102"/>
      <c r="E13" s="102"/>
      <c r="F13" s="33">
        <v>11443.8</v>
      </c>
      <c r="G13" s="33">
        <v>107.8</v>
      </c>
      <c r="H13" s="53">
        <v>6909.2</v>
      </c>
      <c r="I13" s="121">
        <f t="shared" si="0"/>
        <v>4426.8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2">
        <v>0</v>
      </c>
      <c r="D14" s="102"/>
      <c r="E14" s="102"/>
      <c r="F14" s="33">
        <v>1129.3</v>
      </c>
      <c r="G14" s="33">
        <v>54</v>
      </c>
      <c r="H14" s="53">
        <v>90.9</v>
      </c>
      <c r="I14" s="121">
        <f t="shared" si="0"/>
        <v>984.4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2">
        <v>0</v>
      </c>
      <c r="D15" s="102"/>
      <c r="E15" s="102"/>
      <c r="F15" s="33">
        <v>4721.7</v>
      </c>
      <c r="G15" s="33">
        <v>107.8</v>
      </c>
      <c r="H15" s="53">
        <v>1599.5</v>
      </c>
      <c r="I15" s="121">
        <f t="shared" si="0"/>
        <v>3014.3999999999996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2">
        <v>0</v>
      </c>
      <c r="D16" s="102"/>
      <c r="E16" s="102"/>
      <c r="F16" s="33">
        <v>3820</v>
      </c>
      <c r="G16" s="33">
        <v>107.8</v>
      </c>
      <c r="H16" s="53">
        <v>919.2</v>
      </c>
      <c r="I16" s="121">
        <f t="shared" si="0"/>
        <v>2793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2">
        <v>0</v>
      </c>
      <c r="D17" s="102"/>
      <c r="E17" s="102"/>
      <c r="F17" s="33">
        <v>3931</v>
      </c>
      <c r="G17" s="33">
        <v>107.8</v>
      </c>
      <c r="H17" s="53">
        <v>1140.9</v>
      </c>
      <c r="I17" s="121">
        <f t="shared" si="0"/>
        <v>2682.2999999999997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4" t="s">
        <v>65</v>
      </c>
      <c r="B30" s="215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41894.7</v>
      </c>
      <c r="G30" s="19">
        <f t="shared" si="4"/>
        <v>1024.6</v>
      </c>
      <c r="H30" s="19">
        <f t="shared" si="4"/>
        <v>13242.8</v>
      </c>
      <c r="I30" s="19">
        <f t="shared" si="4"/>
        <v>27627.3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2010-11-15T05:53:04Z</cp:lastPrinted>
  <dcterms:created xsi:type="dcterms:W3CDTF">2007-07-17T04:31:37Z</dcterms:created>
  <dcterms:modified xsi:type="dcterms:W3CDTF">2010-11-17T11:59:09Z</dcterms:modified>
  <cp:category/>
  <cp:version/>
  <cp:contentType/>
  <cp:contentStatus/>
</cp:coreProperties>
</file>