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firstSheet="1" activeTab="1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<sst xmlns="http://schemas.openxmlformats.org/spreadsheetml/2006/main" count="646" uniqueCount="227">
  <si>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</si>
  <si>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</si>
  <si>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</si>
  <si>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</si>
  <si>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</si>
  <si>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</si>
  <si>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</si>
  <si>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</si>
  <si>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</si>
  <si>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</si>
  <si>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</si>
  <si>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</si>
  <si>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</si>
  <si>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</si>
  <si>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</si>
  <si>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</si>
  <si>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</si>
  <si>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</si>
  <si>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</si>
  <si>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</si>
  <si>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</si>
  <si>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</si>
  <si>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</si>
  <si>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</si>
  <si>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</si>
  <si>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</si>
  <si>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</si>
  <si>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</si>
  <si>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</si>
  <si>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</si>
  <si>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</si>
  <si>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</si>
  <si>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</si>
  <si>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</si>
  <si>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</si>
  <si>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</si>
  <si>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</si>
  <si>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</si>
  <si>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</si>
  <si>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</si>
  <si>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</si>
  <si>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</si>
  <si>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</si>
  <si>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</si>
  <si>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</si>
  <si>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</si>
  <si>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</si>
  <si>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</si>
  <si>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</si>
  <si>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</si>
  <si>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</si>
  <si>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</si>
  <si>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</si>
  <si>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</si>
  <si>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</si>
  <si>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</si>
  <si>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</si>
  <si>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</si>
  <si>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</si>
  <si>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</si>
  <si>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</si>
  <si>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</si>
  <si>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</si>
  <si>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</si>
  <si>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</si>
  <si>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</si>
  <si>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</si>
  <si>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</si>
  <si>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</si>
  <si>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</si>
  <si>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</si>
  <si>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</si>
  <si>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</si>
  <si>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</si>
  <si>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</si>
  <si>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</si>
  <si>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</si>
  <si>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</si>
  <si>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</si>
  <si>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</si>
  <si>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</si>
  <si>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</si>
  <si>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</si>
  <si>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</si>
  <si>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</si>
  <si>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</si>
  <si>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</si>
  <si>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</si>
  <si>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</si>
  <si>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</si>
  <si>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</si>
  <si>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</si>
  <si>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</si>
  <si>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</si>
  <si>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</si>
  <si>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</si>
  <si>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</si>
  <si>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</si>
  <si>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</si>
  <si>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</si>
  <si>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</si>
  <si>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</si>
  <si>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</si>
  <si>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</si>
  <si>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</si>
  <si>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</si>
  <si>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</si>
  <si>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</si>
  <si>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</si>
  <si>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</si>
  <si>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</si>
  <si>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</si>
  <si>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</si>
  <si>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</si>
  <si>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</si>
  <si>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</si>
  <si>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</si>
  <si>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</si>
  <si>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</si>
  <si>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</si>
  <si>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</si>
  <si>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</si>
  <si>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</si>
  <si>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</si>
  <si>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</si>
  <si>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</si>
  <si>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</si>
  <si>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</si>
  <si>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</si>
  <si>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</si>
  <si>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</si>
  <si>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</si>
  <si>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</si>
  <si>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</si>
  <si>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</si>
  <si>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</si>
  <si>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</si>
  <si>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</si>
  <si>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</si>
  <si>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</si>
  <si>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</si>
  <si>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</si>
  <si>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</si>
  <si>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</si>
  <si>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</si>
  <si>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</si>
  <si>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</si>
  <si>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</si>
  <si>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</si>
  <si>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</si>
  <si>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</si>
  <si>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</si>
  <si>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</si>
  <si>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</si>
  <si>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</si>
  <si>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</si>
  <si>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</si>
  <si>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</si>
  <si>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</si>
  <si>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</si>
  <si>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</si>
  <si>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</si>
  <si>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</si>
  <si>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</si>
  <si>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</si>
  <si>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</si>
  <si>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</si>
  <si>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</si>
  <si>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</si>
  <si>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</si>
  <si>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</si>
  <si>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</si>
  <si>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</si>
  <si>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</si>
  <si>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</si>
  <si>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</si>
  <si>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</si>
  <si>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</si>
  <si>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</si>
  <si>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</si>
  <si>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</si>
  <si>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</si>
  <si>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</si>
  <si>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</si>
  <si>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</si>
  <si>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</si>
  <si>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</si>
  <si>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</si>
  <si>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01.01.2010</t>
  </si>
  <si>
    <t>Недоимка по местным налогам на 01.01.2010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</si>
  <si>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</si>
  <si>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</si>
  <si>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</si>
  <si>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</si>
  <si>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</si>
  <si>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</si>
  <si>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</si>
  <si>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</si>
  <si>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</si>
  <si>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</si>
  <si>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</si>
  <si>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</si>
  <si>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</si>
  <si>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</si>
  <si>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</si>
  <si>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</si>
  <si>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</si>
  <si>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</si>
  <si>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</si>
  <si>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</si>
  <si>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</si>
  <si>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</si>
  <si>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</si>
  <si>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</si>
  <si>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</si>
  <si>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</si>
  <si>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</si>
  <si>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0</t>
  </si>
  <si>
    <t>0,650</t>
  </si>
  <si>
    <t>0,830</t>
  </si>
  <si>
    <t>0,360</t>
  </si>
  <si>
    <t>0,600</t>
  </si>
  <si>
    <t>0,990</t>
  </si>
  <si>
    <t>0,720</t>
  </si>
  <si>
    <t xml:space="preserve"> Результаты оценки качества управления финансами и платежеспособности поселений Аликовского района  по состоянию на 01.06.2010 г. </t>
  </si>
  <si>
    <t>Кредиторская задолженность на 01.06.2010</t>
  </si>
  <si>
    <t>Недоимка по местным налогам на 01.03.2010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</si>
</sst>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4" fillId="0" borderId="6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169" fontId="6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2" sqref="R12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7" t="s">
        <v>224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</row>
    <row r="5" spans="1:19" ht="35.25" customHeight="1">
      <c r="A5" s="186" t="s">
        <v>3</v>
      </c>
      <c r="B5" s="186" t="s">
        <v>102</v>
      </c>
      <c r="C5" s="187" t="s">
        <v>156</v>
      </c>
      <c r="D5" s="187" t="s">
        <v>157</v>
      </c>
      <c r="E5" s="187" t="s">
        <v>158</v>
      </c>
      <c r="F5" s="187" t="s">
        <v>159</v>
      </c>
      <c r="G5" s="187" t="s">
        <v>160</v>
      </c>
      <c r="H5" s="187" t="s">
        <v>161</v>
      </c>
      <c r="I5" s="187" t="s">
        <v>162</v>
      </c>
      <c r="J5" s="187" t="s">
        <v>163</v>
      </c>
      <c r="K5" s="187" t="s">
        <v>164</v>
      </c>
      <c r="L5" s="187" t="s">
        <v>165</v>
      </c>
      <c r="M5" s="187" t="s">
        <v>166</v>
      </c>
      <c r="N5" s="187" t="s">
        <v>167</v>
      </c>
      <c r="O5" s="187" t="s">
        <v>168</v>
      </c>
      <c r="P5" s="187" t="s">
        <v>169</v>
      </c>
      <c r="Q5" s="187" t="s">
        <v>170</v>
      </c>
      <c r="R5" s="187" t="s">
        <v>171</v>
      </c>
      <c r="S5" s="188" t="s">
        <v>172</v>
      </c>
    </row>
    <row r="6" spans="1:19" ht="12.75">
      <c r="A6" s="189">
        <v>1</v>
      </c>
      <c r="B6" s="30" t="s">
        <v>174</v>
      </c>
      <c r="C6" s="191">
        <v>0.828</v>
      </c>
      <c r="D6" s="191">
        <v>0.5</v>
      </c>
      <c r="E6" s="191">
        <v>1.5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0.65</v>
      </c>
      <c r="S6" s="191">
        <f aca="true" t="shared" si="0" ref="S6:S29">SUM(C6:R6)</f>
        <v>13.078000000000001</v>
      </c>
    </row>
    <row r="7" spans="1:19" ht="12.75">
      <c r="A7" s="189">
        <v>2</v>
      </c>
      <c r="B7" s="30" t="s">
        <v>173</v>
      </c>
      <c r="C7" s="191">
        <v>0</v>
      </c>
      <c r="D7" s="191">
        <v>0</v>
      </c>
      <c r="E7" s="191">
        <v>0.54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</v>
      </c>
      <c r="R7" s="191">
        <v>1</v>
      </c>
      <c r="S7" s="191">
        <f t="shared" si="0"/>
        <v>11.14</v>
      </c>
    </row>
    <row r="8" spans="1:19" ht="12.75">
      <c r="A8" s="189">
        <v>3</v>
      </c>
      <c r="B8" s="30" t="s">
        <v>175</v>
      </c>
      <c r="C8" s="191">
        <v>0</v>
      </c>
      <c r="D8" s="191">
        <v>0</v>
      </c>
      <c r="E8" s="191">
        <v>0.6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</v>
      </c>
      <c r="R8" s="191">
        <v>0.83</v>
      </c>
      <c r="S8" s="191">
        <f t="shared" si="0"/>
        <v>11.03</v>
      </c>
    </row>
    <row r="9" spans="1:19" ht="12.75">
      <c r="A9" s="189">
        <v>4</v>
      </c>
      <c r="B9" s="30" t="s">
        <v>176</v>
      </c>
      <c r="C9" s="191">
        <v>0</v>
      </c>
      <c r="D9" s="191">
        <v>0</v>
      </c>
      <c r="E9" s="191">
        <v>0.795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0</v>
      </c>
      <c r="R9" s="191">
        <v>0</v>
      </c>
      <c r="S9" s="191">
        <f t="shared" si="0"/>
        <v>10.395</v>
      </c>
    </row>
    <row r="10" spans="1:19" ht="12.75">
      <c r="A10" s="189">
        <v>5</v>
      </c>
      <c r="B10" s="30" t="s">
        <v>177</v>
      </c>
      <c r="C10" s="191">
        <v>0</v>
      </c>
      <c r="D10" s="191">
        <v>0</v>
      </c>
      <c r="E10" s="191">
        <v>0.51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</v>
      </c>
      <c r="R10" s="191">
        <v>1</v>
      </c>
      <c r="S10" s="191">
        <f t="shared" si="0"/>
        <v>11.11</v>
      </c>
    </row>
    <row r="11" spans="1:19" ht="12.75">
      <c r="A11" s="189">
        <v>6</v>
      </c>
      <c r="B11" s="30" t="s">
        <v>178</v>
      </c>
      <c r="C11" s="191">
        <v>0</v>
      </c>
      <c r="D11" s="191">
        <v>0</v>
      </c>
      <c r="E11" s="191">
        <v>0.3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0</v>
      </c>
      <c r="R11" s="191">
        <v>1</v>
      </c>
      <c r="S11" s="191">
        <f t="shared" si="0"/>
        <v>10.9</v>
      </c>
    </row>
    <row r="12" spans="1:19" ht="12.75">
      <c r="A12" s="189">
        <v>7</v>
      </c>
      <c r="B12" s="30" t="s">
        <v>179</v>
      </c>
      <c r="C12" s="191">
        <v>0</v>
      </c>
      <c r="D12" s="191">
        <v>0</v>
      </c>
      <c r="E12" s="191">
        <v>0.645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0.528</v>
      </c>
      <c r="R12" s="191">
        <v>0.36</v>
      </c>
      <c r="S12" s="191">
        <f t="shared" si="0"/>
        <v>11.133000000000001</v>
      </c>
    </row>
    <row r="13" spans="1:19" ht="12.75">
      <c r="A13" s="189">
        <v>8</v>
      </c>
      <c r="B13" s="30" t="s">
        <v>181</v>
      </c>
      <c r="C13" s="191">
        <v>0</v>
      </c>
      <c r="D13" s="191">
        <v>0.5</v>
      </c>
      <c r="E13" s="191">
        <v>1.005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0</v>
      </c>
      <c r="R13" s="191">
        <v>0.6</v>
      </c>
      <c r="S13" s="191">
        <f t="shared" si="0"/>
        <v>11.705</v>
      </c>
    </row>
    <row r="14" spans="1:19" ht="12.75">
      <c r="A14" s="189">
        <v>9</v>
      </c>
      <c r="B14" s="30" t="s">
        <v>180</v>
      </c>
      <c r="C14" s="191">
        <v>0</v>
      </c>
      <c r="D14" s="191">
        <v>0</v>
      </c>
      <c r="E14" s="191">
        <v>0.495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0</v>
      </c>
      <c r="R14" s="191">
        <v>1</v>
      </c>
      <c r="S14" s="191">
        <f t="shared" si="0"/>
        <v>11.094999999999999</v>
      </c>
    </row>
    <row r="15" spans="1:19" ht="12.75">
      <c r="A15" s="189">
        <v>10</v>
      </c>
      <c r="B15" s="30" t="s">
        <v>182</v>
      </c>
      <c r="C15" s="191">
        <v>0</v>
      </c>
      <c r="D15" s="191">
        <v>0</v>
      </c>
      <c r="E15" s="191">
        <v>0.78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0</v>
      </c>
      <c r="R15" s="191">
        <v>0.99</v>
      </c>
      <c r="S15" s="191">
        <f t="shared" si="0"/>
        <v>11.37</v>
      </c>
    </row>
    <row r="16" spans="1:19" ht="12.75">
      <c r="A16" s="189">
        <v>11</v>
      </c>
      <c r="B16" s="30" t="s">
        <v>183</v>
      </c>
      <c r="C16" s="191">
        <v>0</v>
      </c>
      <c r="D16" s="191">
        <v>0</v>
      </c>
      <c r="E16" s="191">
        <v>0.57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0.75</v>
      </c>
      <c r="O16" s="191">
        <v>0.75</v>
      </c>
      <c r="P16" s="191">
        <v>0.75</v>
      </c>
      <c r="Q16" s="191">
        <v>0</v>
      </c>
      <c r="R16" s="191">
        <v>1</v>
      </c>
      <c r="S16" s="191">
        <f t="shared" si="0"/>
        <v>11.17</v>
      </c>
    </row>
    <row r="17" spans="1:19" ht="12.75">
      <c r="A17" s="189">
        <v>12</v>
      </c>
      <c r="B17" s="30" t="s">
        <v>184</v>
      </c>
      <c r="C17" s="191">
        <v>0</v>
      </c>
      <c r="D17" s="191">
        <v>0</v>
      </c>
      <c r="E17" s="191">
        <v>0.795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</v>
      </c>
      <c r="R17" s="191">
        <v>0.72</v>
      </c>
      <c r="S17" s="191">
        <f t="shared" si="0"/>
        <v>11.115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D3">
      <selection activeCell="F6" sqref="F6:F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8" t="s">
        <v>146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10" t="s">
        <v>3</v>
      </c>
      <c r="B3" s="208" t="s">
        <v>102</v>
      </c>
      <c r="C3" s="28" t="s">
        <v>123</v>
      </c>
      <c r="D3" s="36" t="s">
        <v>200</v>
      </c>
      <c r="E3" s="36" t="s">
        <v>198</v>
      </c>
      <c r="F3" s="36" t="s">
        <v>199</v>
      </c>
      <c r="G3" s="98" t="s">
        <v>134</v>
      </c>
      <c r="H3" s="5" t="s">
        <v>24</v>
      </c>
      <c r="I3" s="211" t="s">
        <v>4</v>
      </c>
      <c r="J3" s="211" t="s">
        <v>5</v>
      </c>
      <c r="K3" s="5" t="s">
        <v>6</v>
      </c>
    </row>
    <row r="4" spans="1:11" s="10" customFormat="1" ht="37.5" customHeight="1">
      <c r="A4" s="210"/>
      <c r="B4" s="208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13"/>
      <c r="J4" s="213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33">
        <v>6047.6</v>
      </c>
      <c r="E6" s="33">
        <v>107.8</v>
      </c>
      <c r="F6" s="53">
        <v>1798.2</v>
      </c>
      <c r="G6" s="201">
        <f aca="true" t="shared" si="0" ref="G6:G17">D6-E6-F6</f>
        <v>4141.6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33">
        <v>1436.3</v>
      </c>
      <c r="E7" s="33">
        <v>54</v>
      </c>
      <c r="F7" s="53">
        <v>115.4</v>
      </c>
      <c r="G7" s="121">
        <f t="shared" si="0"/>
        <v>1266.8999999999999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175</v>
      </c>
      <c r="C8" s="12">
        <v>0</v>
      </c>
      <c r="D8" s="33">
        <v>3349.9</v>
      </c>
      <c r="E8" s="33">
        <v>107.8</v>
      </c>
      <c r="F8" s="53">
        <v>611.7</v>
      </c>
      <c r="G8" s="121">
        <f t="shared" si="0"/>
        <v>2630.3999999999996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176</v>
      </c>
      <c r="C9" s="12">
        <v>0</v>
      </c>
      <c r="D9" s="33">
        <v>1319.8</v>
      </c>
      <c r="E9" s="33">
        <v>54</v>
      </c>
      <c r="F9" s="53">
        <v>168.5</v>
      </c>
      <c r="G9" s="121">
        <f t="shared" si="0"/>
        <v>1097.3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177</v>
      </c>
      <c r="C10" s="12">
        <v>0</v>
      </c>
      <c r="D10" s="33">
        <v>1477</v>
      </c>
      <c r="E10" s="33">
        <v>54</v>
      </c>
      <c r="F10" s="53">
        <v>353.2</v>
      </c>
      <c r="G10" s="121">
        <f t="shared" si="0"/>
        <v>1069.8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178</v>
      </c>
      <c r="C11" s="12">
        <v>0</v>
      </c>
      <c r="D11" s="33">
        <v>1306.1</v>
      </c>
      <c r="E11" s="33">
        <v>54</v>
      </c>
      <c r="F11" s="53">
        <v>240.8</v>
      </c>
      <c r="G11" s="121">
        <f t="shared" si="0"/>
        <v>1011.3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179</v>
      </c>
      <c r="C12" s="12">
        <v>0</v>
      </c>
      <c r="D12" s="33">
        <v>1875.4</v>
      </c>
      <c r="E12" s="33">
        <v>107.8</v>
      </c>
      <c r="F12" s="53">
        <v>326.7</v>
      </c>
      <c r="G12" s="121">
        <f t="shared" si="0"/>
        <v>1440.9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181</v>
      </c>
      <c r="C13" s="12">
        <v>0</v>
      </c>
      <c r="D13" s="33">
        <v>9933.3</v>
      </c>
      <c r="E13" s="33">
        <v>107.8</v>
      </c>
      <c r="F13" s="53">
        <v>6594.5</v>
      </c>
      <c r="G13" s="121">
        <f t="shared" si="0"/>
        <v>3231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180</v>
      </c>
      <c r="C14" s="12">
        <v>0</v>
      </c>
      <c r="D14" s="33">
        <v>1129.3</v>
      </c>
      <c r="E14" s="33">
        <v>54</v>
      </c>
      <c r="F14" s="53">
        <v>90.9</v>
      </c>
      <c r="G14" s="121">
        <f t="shared" si="0"/>
        <v>984.4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182</v>
      </c>
      <c r="C15" s="12">
        <v>0</v>
      </c>
      <c r="D15" s="33">
        <v>4334.6</v>
      </c>
      <c r="E15" s="33">
        <v>107.8</v>
      </c>
      <c r="F15" s="53">
        <v>2282</v>
      </c>
      <c r="G15" s="121">
        <f t="shared" si="0"/>
        <v>1944.8000000000002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183</v>
      </c>
      <c r="C16" s="12">
        <v>0</v>
      </c>
      <c r="D16" s="33">
        <v>3421.1</v>
      </c>
      <c r="E16" s="33">
        <v>107.8</v>
      </c>
      <c r="F16" s="53">
        <v>989.4</v>
      </c>
      <c r="G16" s="121">
        <f t="shared" si="0"/>
        <v>2323.8999999999996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184</v>
      </c>
      <c r="C17" s="12">
        <v>0</v>
      </c>
      <c r="D17" s="33">
        <v>2824.3</v>
      </c>
      <c r="E17" s="33">
        <v>107.8</v>
      </c>
      <c r="F17" s="53">
        <v>635.6</v>
      </c>
      <c r="G17" s="121">
        <f t="shared" si="0"/>
        <v>2080.9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08" t="s">
        <v>39</v>
      </c>
      <c r="B30" s="209"/>
      <c r="C30" s="19">
        <f>SUM(C6:C29)</f>
        <v>0</v>
      </c>
      <c r="D30" s="19">
        <f>SUM(D6:D29)</f>
        <v>38454.700000000004</v>
      </c>
      <c r="E30" s="55">
        <f>SUM(E6:E29)</f>
        <v>1024.6</v>
      </c>
      <c r="F30" s="19">
        <f>SUM(F6:F29)</f>
        <v>14206.9</v>
      </c>
      <c r="G30" s="52">
        <f>SUM(G6:G29)</f>
        <v>23223.199999999997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D4">
      <selection activeCell="E18" sqref="E18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8" t="s">
        <v>147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10" t="s">
        <v>9</v>
      </c>
      <c r="B3" s="208" t="s">
        <v>102</v>
      </c>
      <c r="C3" s="28" t="s">
        <v>124</v>
      </c>
      <c r="D3" s="36" t="s">
        <v>202</v>
      </c>
      <c r="E3" s="36" t="s">
        <v>203</v>
      </c>
      <c r="F3" s="29" t="s">
        <v>125</v>
      </c>
      <c r="G3" s="5" t="s">
        <v>24</v>
      </c>
      <c r="H3" s="211" t="s">
        <v>4</v>
      </c>
      <c r="I3" s="211" t="s">
        <v>5</v>
      </c>
      <c r="J3" s="6" t="s">
        <v>6</v>
      </c>
    </row>
    <row r="4" spans="1:10" s="10" customFormat="1" ht="42.75" customHeight="1">
      <c r="A4" s="210"/>
      <c r="B4" s="208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13"/>
      <c r="I4" s="213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0">
        <v>3484.9</v>
      </c>
      <c r="E6" s="184"/>
      <c r="F6" s="13">
        <f>D6+E6</f>
        <v>3484.9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0">
        <v>212.5</v>
      </c>
      <c r="E7" s="33">
        <v>28</v>
      </c>
      <c r="F7" s="13">
        <f aca="true" t="shared" si="1" ref="F7:F29">D7+E7</f>
        <v>240.5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0">
        <v>452.9</v>
      </c>
      <c r="E8" s="33">
        <v>65</v>
      </c>
      <c r="F8" s="13">
        <f t="shared" si="1"/>
        <v>517.9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0">
        <v>168</v>
      </c>
      <c r="E9" s="33">
        <v>29</v>
      </c>
      <c r="F9" s="13">
        <f t="shared" si="1"/>
        <v>197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0">
        <v>153.4</v>
      </c>
      <c r="E10" s="33">
        <v>23</v>
      </c>
      <c r="F10" s="13">
        <f t="shared" si="1"/>
        <v>176.4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0">
        <v>191.7</v>
      </c>
      <c r="E11" s="33">
        <v>50</v>
      </c>
      <c r="F11" s="13">
        <f t="shared" si="1"/>
        <v>241.7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0">
        <v>149.8</v>
      </c>
      <c r="E12" s="33">
        <v>20</v>
      </c>
      <c r="F12" s="13">
        <f t="shared" si="1"/>
        <v>169.8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0">
        <v>339.7</v>
      </c>
      <c r="E13" s="33">
        <v>26</v>
      </c>
      <c r="F13" s="13">
        <f t="shared" si="1"/>
        <v>365.7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0">
        <v>157</v>
      </c>
      <c r="E14" s="33">
        <v>8</v>
      </c>
      <c r="F14" s="13">
        <f t="shared" si="1"/>
        <v>165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0">
        <v>689.9</v>
      </c>
      <c r="E15" s="33">
        <v>54</v>
      </c>
      <c r="F15" s="13">
        <f t="shared" si="1"/>
        <v>743.9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0">
        <v>308.4</v>
      </c>
      <c r="E16" s="33">
        <v>58</v>
      </c>
      <c r="F16" s="13">
        <f t="shared" si="1"/>
        <v>366.4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0">
        <v>279.5</v>
      </c>
      <c r="E17" s="33">
        <v>82</v>
      </c>
      <c r="F17" s="13">
        <f t="shared" si="1"/>
        <v>361.5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8" t="s">
        <v>39</v>
      </c>
      <c r="B30" s="209"/>
      <c r="C30" s="19">
        <f>SUM(C6:C29)</f>
        <v>0</v>
      </c>
      <c r="D30" s="19">
        <f>SUM(D6:D29)</f>
        <v>6587.699999999999</v>
      </c>
      <c r="E30" s="19">
        <f>SUM(E6:E29)</f>
        <v>443</v>
      </c>
      <c r="F30" s="19">
        <f>SUM(F6:F29)</f>
        <v>7030.699999999999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D4">
      <selection activeCell="F7" sqref="F7:G18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9" t="s">
        <v>148</v>
      </c>
      <c r="D2" s="219"/>
      <c r="E2" s="219"/>
      <c r="F2" s="219"/>
      <c r="G2" s="219"/>
      <c r="H2" s="219"/>
      <c r="I2" s="219"/>
      <c r="J2" s="219"/>
      <c r="K2" s="219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10" t="s">
        <v>9</v>
      </c>
      <c r="B4" s="208" t="s">
        <v>102</v>
      </c>
      <c r="C4" s="5" t="s">
        <v>188</v>
      </c>
      <c r="D4" s="5" t="s">
        <v>225</v>
      </c>
      <c r="E4" s="36" t="s">
        <v>31</v>
      </c>
      <c r="F4" s="36" t="s">
        <v>195</v>
      </c>
      <c r="G4" s="36" t="s">
        <v>204</v>
      </c>
      <c r="H4" s="82" t="s">
        <v>135</v>
      </c>
      <c r="I4" s="36" t="s">
        <v>205</v>
      </c>
      <c r="J4" s="36" t="s">
        <v>206</v>
      </c>
      <c r="K4" s="5" t="s">
        <v>207</v>
      </c>
      <c r="L4" s="6" t="s">
        <v>136</v>
      </c>
      <c r="M4" s="36" t="s">
        <v>200</v>
      </c>
      <c r="N4" s="36" t="s">
        <v>208</v>
      </c>
      <c r="O4" s="36" t="s">
        <v>209</v>
      </c>
      <c r="P4" s="29" t="s">
        <v>149</v>
      </c>
      <c r="Q4" s="5" t="s">
        <v>60</v>
      </c>
      <c r="R4" s="211" t="s">
        <v>4</v>
      </c>
      <c r="S4" s="211" t="s">
        <v>10</v>
      </c>
      <c r="T4" s="6" t="s">
        <v>6</v>
      </c>
    </row>
    <row r="5" spans="1:20" s="10" customFormat="1" ht="45.75" customHeight="1">
      <c r="A5" s="210"/>
      <c r="B5" s="208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3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13"/>
      <c r="S5" s="213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174</v>
      </c>
      <c r="C7" s="60">
        <v>0</v>
      </c>
      <c r="D7" s="60">
        <v>0</v>
      </c>
      <c r="E7" s="33">
        <f>D7-C7</f>
        <v>0</v>
      </c>
      <c r="F7" s="33">
        <v>8058</v>
      </c>
      <c r="G7" s="33">
        <v>1906</v>
      </c>
      <c r="H7" s="196">
        <f>F7-G7</f>
        <v>6152</v>
      </c>
      <c r="I7" s="48">
        <v>1938.6</v>
      </c>
      <c r="J7" s="48">
        <v>0</v>
      </c>
      <c r="K7" s="84">
        <f aca="true" t="shared" si="0" ref="K7:K18">I7-J7</f>
        <v>1938.6</v>
      </c>
      <c r="L7" s="12">
        <f>H7-K7</f>
        <v>4213.4</v>
      </c>
      <c r="M7" s="33">
        <v>6047.6</v>
      </c>
      <c r="N7" s="33">
        <v>107.8</v>
      </c>
      <c r="O7" s="53">
        <v>1798.2</v>
      </c>
      <c r="P7" s="201">
        <f aca="true" t="shared" si="1" ref="P7:P18">M7-N7-O7</f>
        <v>4141.6</v>
      </c>
      <c r="Q7" s="17">
        <f>L7/P7*100</f>
        <v>101.7336295151632</v>
      </c>
      <c r="R7" s="1">
        <v>1</v>
      </c>
      <c r="S7" s="14">
        <v>0.75</v>
      </c>
      <c r="T7" s="14">
        <f aca="true" t="shared" si="2" ref="T7:T30">R7*S7</f>
        <v>0.75</v>
      </c>
    </row>
    <row r="8" spans="1:20" ht="11.25">
      <c r="A8" s="11">
        <v>2</v>
      </c>
      <c r="B8" s="48" t="s">
        <v>173</v>
      </c>
      <c r="C8" s="60">
        <v>0</v>
      </c>
      <c r="D8" s="60">
        <v>0</v>
      </c>
      <c r="E8" s="33">
        <f aca="true" t="shared" si="3" ref="E8:E30">D8-C8</f>
        <v>0</v>
      </c>
      <c r="F8" s="33">
        <v>1664.7</v>
      </c>
      <c r="G8" s="33">
        <v>169.4</v>
      </c>
      <c r="H8" s="196">
        <f aca="true" t="shared" si="4" ref="H8:H18">F8-G8</f>
        <v>1495.3</v>
      </c>
      <c r="I8" s="48">
        <v>5</v>
      </c>
      <c r="J8" s="48">
        <v>0</v>
      </c>
      <c r="K8" s="84">
        <f t="shared" si="0"/>
        <v>5</v>
      </c>
      <c r="L8" s="12">
        <f aca="true" t="shared" si="5" ref="L8:L31">H8-K8</f>
        <v>1490.3</v>
      </c>
      <c r="M8" s="33">
        <v>1436.3</v>
      </c>
      <c r="N8" s="33">
        <v>54</v>
      </c>
      <c r="O8" s="53">
        <v>115.4</v>
      </c>
      <c r="P8" s="121">
        <f t="shared" si="1"/>
        <v>1266.8999999999999</v>
      </c>
      <c r="Q8" s="17">
        <f aca="true" t="shared" si="6" ref="Q8:Q30">L8/P8*100</f>
        <v>117.63359381166627</v>
      </c>
      <c r="R8" s="1">
        <v>1</v>
      </c>
      <c r="S8" s="14">
        <v>0.75</v>
      </c>
      <c r="T8" s="14">
        <f t="shared" si="2"/>
        <v>0.75</v>
      </c>
    </row>
    <row r="9" spans="1:20" ht="11.25">
      <c r="A9" s="11">
        <v>3</v>
      </c>
      <c r="B9" s="48" t="s">
        <v>175</v>
      </c>
      <c r="C9" s="60">
        <v>0</v>
      </c>
      <c r="D9" s="60">
        <v>0</v>
      </c>
      <c r="E9" s="33">
        <f t="shared" si="3"/>
        <v>0</v>
      </c>
      <c r="F9" s="33">
        <v>3611.3</v>
      </c>
      <c r="G9" s="33">
        <v>719.5</v>
      </c>
      <c r="H9" s="196">
        <f t="shared" si="4"/>
        <v>2891.8</v>
      </c>
      <c r="I9" s="48">
        <v>82</v>
      </c>
      <c r="J9" s="48">
        <v>0</v>
      </c>
      <c r="K9" s="84">
        <f t="shared" si="0"/>
        <v>82</v>
      </c>
      <c r="L9" s="12">
        <f t="shared" si="5"/>
        <v>2809.8</v>
      </c>
      <c r="M9" s="33">
        <v>3349.9</v>
      </c>
      <c r="N9" s="33">
        <v>107.8</v>
      </c>
      <c r="O9" s="53">
        <v>611.7</v>
      </c>
      <c r="P9" s="121">
        <f t="shared" si="1"/>
        <v>2630.3999999999996</v>
      </c>
      <c r="Q9" s="17">
        <f t="shared" si="6"/>
        <v>106.82025547445258</v>
      </c>
      <c r="R9" s="1">
        <v>1</v>
      </c>
      <c r="S9" s="14">
        <v>0.75</v>
      </c>
      <c r="T9" s="14">
        <f t="shared" si="2"/>
        <v>0.75</v>
      </c>
    </row>
    <row r="10" spans="1:20" ht="11.25">
      <c r="A10" s="11">
        <v>4</v>
      </c>
      <c r="B10" s="48" t="s">
        <v>176</v>
      </c>
      <c r="C10" s="60">
        <v>0</v>
      </c>
      <c r="D10" s="60">
        <v>0</v>
      </c>
      <c r="E10" s="33">
        <f t="shared" si="3"/>
        <v>0</v>
      </c>
      <c r="F10" s="33">
        <v>1612.7</v>
      </c>
      <c r="G10" s="33">
        <v>222.4</v>
      </c>
      <c r="H10" s="196">
        <f t="shared" si="4"/>
        <v>1390.3</v>
      </c>
      <c r="I10" s="48">
        <v>5</v>
      </c>
      <c r="J10" s="48">
        <v>0</v>
      </c>
      <c r="K10" s="84">
        <f t="shared" si="0"/>
        <v>5</v>
      </c>
      <c r="L10" s="12">
        <f t="shared" si="5"/>
        <v>1385.3</v>
      </c>
      <c r="M10" s="33">
        <v>1319.8</v>
      </c>
      <c r="N10" s="33">
        <v>54</v>
      </c>
      <c r="O10" s="53">
        <v>168.5</v>
      </c>
      <c r="P10" s="121">
        <f t="shared" si="1"/>
        <v>1097.3</v>
      </c>
      <c r="Q10" s="17">
        <f t="shared" si="6"/>
        <v>126.24624077280598</v>
      </c>
      <c r="R10" s="1">
        <v>1</v>
      </c>
      <c r="S10" s="14">
        <v>0.75</v>
      </c>
      <c r="T10" s="14">
        <f t="shared" si="2"/>
        <v>0.75</v>
      </c>
    </row>
    <row r="11" spans="1:20" ht="11.25">
      <c r="A11" s="11">
        <v>5</v>
      </c>
      <c r="B11" s="48" t="s">
        <v>177</v>
      </c>
      <c r="C11" s="60">
        <v>0</v>
      </c>
      <c r="D11" s="60">
        <v>0</v>
      </c>
      <c r="E11" s="33">
        <f t="shared" si="3"/>
        <v>0</v>
      </c>
      <c r="F11" s="33">
        <v>1592</v>
      </c>
      <c r="G11" s="33">
        <v>407.2</v>
      </c>
      <c r="H11" s="196">
        <f t="shared" si="4"/>
        <v>1184.8</v>
      </c>
      <c r="I11" s="48">
        <v>5</v>
      </c>
      <c r="J11" s="48">
        <v>0</v>
      </c>
      <c r="K11" s="84">
        <f t="shared" si="0"/>
        <v>5</v>
      </c>
      <c r="L11" s="12">
        <f t="shared" si="5"/>
        <v>1179.8</v>
      </c>
      <c r="M11" s="33">
        <v>1477</v>
      </c>
      <c r="N11" s="33">
        <v>54</v>
      </c>
      <c r="O11" s="53">
        <v>353.2</v>
      </c>
      <c r="P11" s="121">
        <f t="shared" si="1"/>
        <v>1069.8</v>
      </c>
      <c r="Q11" s="17">
        <f t="shared" si="6"/>
        <v>110.28229575621612</v>
      </c>
      <c r="R11" s="1">
        <v>1</v>
      </c>
      <c r="S11" s="14">
        <v>0.75</v>
      </c>
      <c r="T11" s="14">
        <f t="shared" si="2"/>
        <v>0.75</v>
      </c>
    </row>
    <row r="12" spans="1:20" ht="11.25">
      <c r="A12" s="11">
        <v>6</v>
      </c>
      <c r="B12" s="48" t="s">
        <v>178</v>
      </c>
      <c r="C12" s="60">
        <v>0</v>
      </c>
      <c r="D12" s="60">
        <v>0</v>
      </c>
      <c r="E12" s="33">
        <f t="shared" si="3"/>
        <v>0</v>
      </c>
      <c r="F12" s="33">
        <v>1370.9</v>
      </c>
      <c r="G12" s="33">
        <v>294.8</v>
      </c>
      <c r="H12" s="196">
        <f t="shared" si="4"/>
        <v>1076.1000000000001</v>
      </c>
      <c r="I12" s="48">
        <v>5</v>
      </c>
      <c r="J12" s="48">
        <v>0</v>
      </c>
      <c r="K12" s="84">
        <f t="shared" si="0"/>
        <v>5</v>
      </c>
      <c r="L12" s="12">
        <f t="shared" si="5"/>
        <v>1071.1000000000001</v>
      </c>
      <c r="M12" s="33">
        <v>1306.1</v>
      </c>
      <c r="N12" s="33">
        <v>54</v>
      </c>
      <c r="O12" s="53">
        <v>240.8</v>
      </c>
      <c r="P12" s="121">
        <f t="shared" si="1"/>
        <v>1011.3</v>
      </c>
      <c r="Q12" s="17">
        <f t="shared" si="6"/>
        <v>105.91318105408882</v>
      </c>
      <c r="R12" s="1">
        <v>1</v>
      </c>
      <c r="S12" s="14">
        <v>0.75</v>
      </c>
      <c r="T12" s="14">
        <f t="shared" si="2"/>
        <v>0.75</v>
      </c>
    </row>
    <row r="13" spans="1:20" ht="11.25">
      <c r="A13" s="11">
        <v>7</v>
      </c>
      <c r="B13" s="48" t="s">
        <v>179</v>
      </c>
      <c r="C13" s="60">
        <v>0</v>
      </c>
      <c r="D13" s="60">
        <v>0</v>
      </c>
      <c r="E13" s="33">
        <f t="shared" si="3"/>
        <v>0</v>
      </c>
      <c r="F13" s="33">
        <v>1915.1</v>
      </c>
      <c r="G13" s="33">
        <v>434.5</v>
      </c>
      <c r="H13" s="196">
        <f t="shared" si="4"/>
        <v>1480.6</v>
      </c>
      <c r="I13" s="48">
        <v>50</v>
      </c>
      <c r="J13" s="48">
        <v>0</v>
      </c>
      <c r="K13" s="84">
        <f t="shared" si="0"/>
        <v>50</v>
      </c>
      <c r="L13" s="12">
        <f t="shared" si="5"/>
        <v>1430.6</v>
      </c>
      <c r="M13" s="33">
        <v>1875.4</v>
      </c>
      <c r="N13" s="33">
        <v>107.8</v>
      </c>
      <c r="O13" s="53">
        <v>326.7</v>
      </c>
      <c r="P13" s="121">
        <f t="shared" si="1"/>
        <v>1440.9</v>
      </c>
      <c r="Q13" s="17">
        <f t="shared" si="6"/>
        <v>99.28516899160246</v>
      </c>
      <c r="R13" s="1">
        <v>1</v>
      </c>
      <c r="S13" s="14">
        <v>0.75</v>
      </c>
      <c r="T13" s="14">
        <f t="shared" si="2"/>
        <v>0.75</v>
      </c>
    </row>
    <row r="14" spans="1:20" ht="11.25">
      <c r="A14" s="11">
        <v>8</v>
      </c>
      <c r="B14" s="48" t="s">
        <v>181</v>
      </c>
      <c r="C14" s="60">
        <v>0</v>
      </c>
      <c r="D14" s="60">
        <v>0</v>
      </c>
      <c r="E14" s="33">
        <f t="shared" si="3"/>
        <v>0</v>
      </c>
      <c r="F14" s="33">
        <v>10157.7</v>
      </c>
      <c r="G14" s="33">
        <v>6702.3</v>
      </c>
      <c r="H14" s="196">
        <f t="shared" si="4"/>
        <v>3455.4000000000005</v>
      </c>
      <c r="I14" s="48">
        <v>5479</v>
      </c>
      <c r="J14" s="48">
        <v>5394</v>
      </c>
      <c r="K14" s="84">
        <f t="shared" si="0"/>
        <v>85</v>
      </c>
      <c r="L14" s="12">
        <f t="shared" si="5"/>
        <v>3370.4000000000005</v>
      </c>
      <c r="M14" s="33">
        <v>9933.3</v>
      </c>
      <c r="N14" s="33">
        <v>107.8</v>
      </c>
      <c r="O14" s="53">
        <v>6594.5</v>
      </c>
      <c r="P14" s="121">
        <f t="shared" si="1"/>
        <v>3231</v>
      </c>
      <c r="Q14" s="17">
        <f t="shared" si="6"/>
        <v>104.31445372949553</v>
      </c>
      <c r="R14" s="1">
        <v>1</v>
      </c>
      <c r="S14" s="14">
        <v>0.75</v>
      </c>
      <c r="T14" s="14">
        <f t="shared" si="2"/>
        <v>0.75</v>
      </c>
    </row>
    <row r="15" spans="1:20" ht="11.25">
      <c r="A15" s="11">
        <v>9</v>
      </c>
      <c r="B15" s="48" t="s">
        <v>180</v>
      </c>
      <c r="C15" s="60">
        <v>0</v>
      </c>
      <c r="D15" s="60">
        <v>0</v>
      </c>
      <c r="E15" s="33">
        <f t="shared" si="3"/>
        <v>0</v>
      </c>
      <c r="F15" s="33">
        <v>1205.3</v>
      </c>
      <c r="G15" s="33">
        <v>144.9</v>
      </c>
      <c r="H15" s="196">
        <f t="shared" si="4"/>
        <v>1060.3999999999999</v>
      </c>
      <c r="I15" s="48">
        <v>15.2</v>
      </c>
      <c r="J15" s="48">
        <v>0</v>
      </c>
      <c r="K15" s="84">
        <f t="shared" si="0"/>
        <v>15.2</v>
      </c>
      <c r="L15" s="12">
        <f t="shared" si="5"/>
        <v>1045.1999999999998</v>
      </c>
      <c r="M15" s="33">
        <v>1129.3</v>
      </c>
      <c r="N15" s="33">
        <v>54</v>
      </c>
      <c r="O15" s="53">
        <v>90.9</v>
      </c>
      <c r="P15" s="121">
        <f t="shared" si="1"/>
        <v>984.4</v>
      </c>
      <c r="Q15" s="17">
        <f t="shared" si="6"/>
        <v>106.17635107679804</v>
      </c>
      <c r="R15" s="1">
        <v>1</v>
      </c>
      <c r="S15" s="14">
        <v>0.75</v>
      </c>
      <c r="T15" s="14">
        <f t="shared" si="2"/>
        <v>0.75</v>
      </c>
    </row>
    <row r="16" spans="1:20" ht="11.25">
      <c r="A16" s="11">
        <v>10</v>
      </c>
      <c r="B16" s="48" t="s">
        <v>182</v>
      </c>
      <c r="C16" s="60">
        <v>0</v>
      </c>
      <c r="D16" s="60">
        <v>0</v>
      </c>
      <c r="E16" s="33">
        <f t="shared" si="3"/>
        <v>0</v>
      </c>
      <c r="F16" s="33">
        <v>4771.2</v>
      </c>
      <c r="G16" s="33">
        <v>2389.8</v>
      </c>
      <c r="H16" s="196">
        <f t="shared" si="4"/>
        <v>2381.3999999999996</v>
      </c>
      <c r="I16" s="48">
        <v>20</v>
      </c>
      <c r="J16" s="48">
        <v>0</v>
      </c>
      <c r="K16" s="84">
        <f t="shared" si="0"/>
        <v>20</v>
      </c>
      <c r="L16" s="12">
        <f t="shared" si="5"/>
        <v>2361.3999999999996</v>
      </c>
      <c r="M16" s="33">
        <v>4334.6</v>
      </c>
      <c r="N16" s="33">
        <v>107.8</v>
      </c>
      <c r="O16" s="53">
        <v>2282</v>
      </c>
      <c r="P16" s="121">
        <f t="shared" si="1"/>
        <v>1944.8000000000002</v>
      </c>
      <c r="Q16" s="17">
        <f t="shared" si="6"/>
        <v>121.42122583299052</v>
      </c>
      <c r="R16" s="1">
        <v>1</v>
      </c>
      <c r="S16" s="14">
        <v>0.75</v>
      </c>
      <c r="T16" s="14">
        <f t="shared" si="2"/>
        <v>0.75</v>
      </c>
    </row>
    <row r="17" spans="1:20" ht="11.25">
      <c r="A17" s="11">
        <v>11</v>
      </c>
      <c r="B17" s="48" t="s">
        <v>183</v>
      </c>
      <c r="C17" s="60">
        <v>0</v>
      </c>
      <c r="D17" s="60">
        <v>0</v>
      </c>
      <c r="E17" s="33">
        <f t="shared" si="3"/>
        <v>0</v>
      </c>
      <c r="F17" s="33">
        <v>3590.9</v>
      </c>
      <c r="G17" s="33">
        <v>1097.2</v>
      </c>
      <c r="H17" s="196">
        <f t="shared" si="4"/>
        <v>2493.7</v>
      </c>
      <c r="I17" s="48">
        <v>48.8</v>
      </c>
      <c r="J17" s="48">
        <v>0</v>
      </c>
      <c r="K17" s="84">
        <f t="shared" si="0"/>
        <v>48.8</v>
      </c>
      <c r="L17" s="12">
        <f t="shared" si="5"/>
        <v>2444.8999999999996</v>
      </c>
      <c r="M17" s="33">
        <v>3421.1</v>
      </c>
      <c r="N17" s="33">
        <v>107.8</v>
      </c>
      <c r="O17" s="53">
        <v>989.4</v>
      </c>
      <c r="P17" s="121">
        <f t="shared" si="1"/>
        <v>2323.8999999999996</v>
      </c>
      <c r="Q17" s="17">
        <f t="shared" si="6"/>
        <v>105.20676449072678</v>
      </c>
      <c r="R17" s="1">
        <v>1</v>
      </c>
      <c r="S17" s="14">
        <v>0.75</v>
      </c>
      <c r="T17" s="14">
        <f t="shared" si="2"/>
        <v>0.75</v>
      </c>
    </row>
    <row r="18" spans="1:20" ht="11.25">
      <c r="A18" s="11">
        <v>12</v>
      </c>
      <c r="B18" s="48" t="s">
        <v>184</v>
      </c>
      <c r="C18" s="60">
        <v>0</v>
      </c>
      <c r="D18" s="60">
        <v>0</v>
      </c>
      <c r="E18" s="33">
        <f t="shared" si="3"/>
        <v>0</v>
      </c>
      <c r="F18" s="33">
        <v>3089.9</v>
      </c>
      <c r="G18" s="33">
        <v>743.5</v>
      </c>
      <c r="H18" s="196">
        <f t="shared" si="4"/>
        <v>2346.4</v>
      </c>
      <c r="I18" s="48">
        <v>93.7</v>
      </c>
      <c r="J18" s="48">
        <v>0</v>
      </c>
      <c r="K18" s="84">
        <f t="shared" si="0"/>
        <v>93.7</v>
      </c>
      <c r="L18" s="12">
        <f t="shared" si="5"/>
        <v>2252.7000000000003</v>
      </c>
      <c r="M18" s="33">
        <v>2824.3</v>
      </c>
      <c r="N18" s="33">
        <v>107.8</v>
      </c>
      <c r="O18" s="53">
        <v>635.6</v>
      </c>
      <c r="P18" s="121">
        <f t="shared" si="1"/>
        <v>2080.9</v>
      </c>
      <c r="Q18" s="17">
        <f t="shared" si="6"/>
        <v>108.25604305829208</v>
      </c>
      <c r="R18" s="1">
        <v>1</v>
      </c>
      <c r="S18" s="14">
        <v>0.75</v>
      </c>
      <c r="T18" s="14">
        <f t="shared" si="2"/>
        <v>0.75</v>
      </c>
    </row>
    <row r="19" spans="1:20" ht="11.25">
      <c r="A19" s="11">
        <v>13</v>
      </c>
      <c r="B19" s="48"/>
      <c r="C19" s="60"/>
      <c r="D19" s="60"/>
      <c r="E19" s="33">
        <f t="shared" si="3"/>
        <v>0</v>
      </c>
      <c r="F19" s="33"/>
      <c r="G19" s="53"/>
      <c r="H19" s="33"/>
      <c r="I19" s="33"/>
      <c r="J19" s="33"/>
      <c r="K19" s="33">
        <f aca="true" t="shared" si="7" ref="K19:K30">I19-J19</f>
        <v>0</v>
      </c>
      <c r="L19" s="12">
        <f t="shared" si="5"/>
        <v>0</v>
      </c>
      <c r="M19" s="53"/>
      <c r="N19" s="13"/>
      <c r="O19" s="53"/>
      <c r="P19" s="13">
        <f aca="true" t="shared" si="8" ref="P19:P30">M19-N19-O19</f>
        <v>0</v>
      </c>
      <c r="Q19" s="17" t="e">
        <f t="shared" si="6"/>
        <v>#DIV/0!</v>
      </c>
      <c r="S19" s="14">
        <v>0.75</v>
      </c>
      <c r="T19" s="14">
        <f t="shared" si="2"/>
        <v>0</v>
      </c>
    </row>
    <row r="20" spans="1:20" ht="11.25">
      <c r="A20" s="11">
        <v>14</v>
      </c>
      <c r="B20" s="48"/>
      <c r="C20" s="60"/>
      <c r="D20" s="60"/>
      <c r="E20" s="33">
        <f t="shared" si="3"/>
        <v>0</v>
      </c>
      <c r="F20" s="33"/>
      <c r="G20" s="53"/>
      <c r="H20" s="33"/>
      <c r="I20" s="33"/>
      <c r="J20" s="33"/>
      <c r="K20" s="33">
        <f t="shared" si="7"/>
        <v>0</v>
      </c>
      <c r="L20" s="12">
        <f t="shared" si="5"/>
        <v>0</v>
      </c>
      <c r="M20" s="53"/>
      <c r="N20" s="13"/>
      <c r="O20" s="53"/>
      <c r="P20" s="13">
        <f t="shared" si="8"/>
        <v>0</v>
      </c>
      <c r="Q20" s="17" t="e">
        <f t="shared" si="6"/>
        <v>#DIV/0!</v>
      </c>
      <c r="S20" s="14">
        <v>0.75</v>
      </c>
      <c r="T20" s="14">
        <f t="shared" si="2"/>
        <v>0</v>
      </c>
    </row>
    <row r="21" spans="1:20" ht="11.25">
      <c r="A21" s="11">
        <v>15</v>
      </c>
      <c r="B21" s="48"/>
      <c r="C21" s="60"/>
      <c r="D21" s="60"/>
      <c r="E21" s="33">
        <f t="shared" si="3"/>
        <v>0</v>
      </c>
      <c r="F21" s="33"/>
      <c r="G21" s="33"/>
      <c r="H21" s="33"/>
      <c r="I21" s="33"/>
      <c r="J21" s="33"/>
      <c r="K21" s="33">
        <f t="shared" si="7"/>
        <v>0</v>
      </c>
      <c r="L21" s="12">
        <f t="shared" si="5"/>
        <v>0</v>
      </c>
      <c r="M21" s="53"/>
      <c r="N21" s="13"/>
      <c r="O21" s="53"/>
      <c r="P21" s="13">
        <f t="shared" si="8"/>
        <v>0</v>
      </c>
      <c r="Q21" s="17" t="e">
        <f t="shared" si="6"/>
        <v>#DIV/0!</v>
      </c>
      <c r="S21" s="14">
        <v>0.75</v>
      </c>
      <c r="T21" s="14">
        <f t="shared" si="2"/>
        <v>0</v>
      </c>
    </row>
    <row r="22" spans="1:20" ht="11.25">
      <c r="A22" s="11">
        <v>16</v>
      </c>
      <c r="B22" s="48"/>
      <c r="C22" s="60"/>
      <c r="D22" s="60"/>
      <c r="E22" s="33">
        <f t="shared" si="3"/>
        <v>0</v>
      </c>
      <c r="F22" s="33"/>
      <c r="G22" s="33"/>
      <c r="H22" s="33"/>
      <c r="I22" s="33"/>
      <c r="J22" s="33"/>
      <c r="K22" s="33">
        <f t="shared" si="7"/>
        <v>0</v>
      </c>
      <c r="L22" s="12">
        <f t="shared" si="5"/>
        <v>0</v>
      </c>
      <c r="M22" s="53"/>
      <c r="N22" s="13"/>
      <c r="O22" s="53"/>
      <c r="P22" s="13">
        <f t="shared" si="8"/>
        <v>0</v>
      </c>
      <c r="Q22" s="17" t="e">
        <f t="shared" si="6"/>
        <v>#DIV/0!</v>
      </c>
      <c r="S22" s="14">
        <v>0.75</v>
      </c>
      <c r="T22" s="14">
        <f t="shared" si="2"/>
        <v>0</v>
      </c>
    </row>
    <row r="23" spans="1:20" ht="11.25">
      <c r="A23" s="11">
        <v>17</v>
      </c>
      <c r="B23" s="48"/>
      <c r="C23" s="60"/>
      <c r="D23" s="60"/>
      <c r="E23" s="33">
        <f t="shared" si="3"/>
        <v>0</v>
      </c>
      <c r="F23" s="33"/>
      <c r="G23" s="33"/>
      <c r="H23" s="33"/>
      <c r="I23" s="33"/>
      <c r="J23" s="33"/>
      <c r="K23" s="33">
        <f t="shared" si="7"/>
        <v>0</v>
      </c>
      <c r="L23" s="12">
        <f t="shared" si="5"/>
        <v>0</v>
      </c>
      <c r="M23" s="53"/>
      <c r="N23" s="13"/>
      <c r="O23" s="53"/>
      <c r="P23" s="13">
        <f t="shared" si="8"/>
        <v>0</v>
      </c>
      <c r="Q23" s="17" t="e">
        <f t="shared" si="6"/>
        <v>#DIV/0!</v>
      </c>
      <c r="S23" s="14">
        <v>0.75</v>
      </c>
      <c r="T23" s="14">
        <f t="shared" si="2"/>
        <v>0</v>
      </c>
    </row>
    <row r="24" spans="1:20" ht="11.25">
      <c r="A24" s="11">
        <v>18</v>
      </c>
      <c r="B24" s="48"/>
      <c r="C24" s="60"/>
      <c r="D24" s="60"/>
      <c r="E24" s="33">
        <f t="shared" si="3"/>
        <v>0</v>
      </c>
      <c r="F24" s="33"/>
      <c r="G24" s="33"/>
      <c r="H24" s="33"/>
      <c r="I24" s="33"/>
      <c r="J24" s="33"/>
      <c r="K24" s="33">
        <f t="shared" si="7"/>
        <v>0</v>
      </c>
      <c r="L24" s="12">
        <f t="shared" si="5"/>
        <v>0</v>
      </c>
      <c r="M24" s="53"/>
      <c r="N24" s="13"/>
      <c r="O24" s="53"/>
      <c r="P24" s="13">
        <f t="shared" si="8"/>
        <v>0</v>
      </c>
      <c r="Q24" s="17" t="e">
        <f t="shared" si="6"/>
        <v>#DIV/0!</v>
      </c>
      <c r="S24" s="14">
        <v>0.75</v>
      </c>
      <c r="T24" s="14">
        <f t="shared" si="2"/>
        <v>0</v>
      </c>
    </row>
    <row r="25" spans="1:20" ht="11.25">
      <c r="A25" s="11">
        <v>19</v>
      </c>
      <c r="B25" s="48"/>
      <c r="C25" s="60"/>
      <c r="D25" s="60"/>
      <c r="E25" s="33">
        <f t="shared" si="3"/>
        <v>0</v>
      </c>
      <c r="F25" s="33"/>
      <c r="G25" s="33"/>
      <c r="H25" s="33"/>
      <c r="I25" s="33"/>
      <c r="J25" s="33"/>
      <c r="K25" s="33">
        <f t="shared" si="7"/>
        <v>0</v>
      </c>
      <c r="L25" s="12">
        <f t="shared" si="5"/>
        <v>0</v>
      </c>
      <c r="M25" s="53"/>
      <c r="N25" s="13"/>
      <c r="O25" s="53"/>
      <c r="P25" s="13">
        <f t="shared" si="8"/>
        <v>0</v>
      </c>
      <c r="Q25" s="17" t="e">
        <f t="shared" si="6"/>
        <v>#DIV/0!</v>
      </c>
      <c r="S25" s="14">
        <v>0.75</v>
      </c>
      <c r="T25" s="14">
        <f t="shared" si="2"/>
        <v>0</v>
      </c>
    </row>
    <row r="26" spans="1:20" ht="11.25">
      <c r="A26" s="11">
        <v>20</v>
      </c>
      <c r="B26" s="48"/>
      <c r="C26" s="60"/>
      <c r="D26" s="60"/>
      <c r="E26" s="33">
        <f t="shared" si="3"/>
        <v>0</v>
      </c>
      <c r="F26" s="33"/>
      <c r="G26" s="33"/>
      <c r="H26" s="33"/>
      <c r="I26" s="33"/>
      <c r="J26" s="33"/>
      <c r="K26" s="33">
        <f t="shared" si="7"/>
        <v>0</v>
      </c>
      <c r="L26" s="12">
        <f t="shared" si="5"/>
        <v>0</v>
      </c>
      <c r="M26" s="53"/>
      <c r="N26" s="13"/>
      <c r="O26" s="53"/>
      <c r="P26" s="13">
        <f t="shared" si="8"/>
        <v>0</v>
      </c>
      <c r="Q26" s="17" t="e">
        <f t="shared" si="6"/>
        <v>#DIV/0!</v>
      </c>
      <c r="S26" s="14">
        <v>0.75</v>
      </c>
      <c r="T26" s="14">
        <f t="shared" si="2"/>
        <v>0</v>
      </c>
    </row>
    <row r="27" spans="1:20" ht="11.25">
      <c r="A27" s="11">
        <v>21</v>
      </c>
      <c r="B27" s="48"/>
      <c r="C27" s="60"/>
      <c r="D27" s="60"/>
      <c r="E27" s="33">
        <f t="shared" si="3"/>
        <v>0</v>
      </c>
      <c r="F27" s="33"/>
      <c r="G27" s="33"/>
      <c r="H27" s="33"/>
      <c r="I27" s="33"/>
      <c r="J27" s="33"/>
      <c r="K27" s="33">
        <f t="shared" si="7"/>
        <v>0</v>
      </c>
      <c r="L27" s="12">
        <f t="shared" si="5"/>
        <v>0</v>
      </c>
      <c r="M27" s="53"/>
      <c r="N27" s="13"/>
      <c r="O27" s="53"/>
      <c r="P27" s="13">
        <f t="shared" si="8"/>
        <v>0</v>
      </c>
      <c r="Q27" s="17" t="e">
        <f t="shared" si="6"/>
        <v>#DIV/0!</v>
      </c>
      <c r="S27" s="14">
        <v>0.75</v>
      </c>
      <c r="T27" s="14">
        <f t="shared" si="2"/>
        <v>0</v>
      </c>
    </row>
    <row r="28" spans="1:20" ht="11.25">
      <c r="A28" s="11">
        <v>22</v>
      </c>
      <c r="B28" s="48"/>
      <c r="C28" s="60"/>
      <c r="D28" s="60"/>
      <c r="E28" s="33">
        <f t="shared" si="3"/>
        <v>0</v>
      </c>
      <c r="F28" s="33"/>
      <c r="G28" s="33"/>
      <c r="H28" s="33"/>
      <c r="I28" s="33"/>
      <c r="J28" s="33"/>
      <c r="K28" s="33">
        <f t="shared" si="7"/>
        <v>0</v>
      </c>
      <c r="L28" s="12">
        <f t="shared" si="5"/>
        <v>0</v>
      </c>
      <c r="M28" s="54"/>
      <c r="N28" s="18"/>
      <c r="O28" s="54"/>
      <c r="P28" s="13">
        <f t="shared" si="8"/>
        <v>0</v>
      </c>
      <c r="Q28" s="17" t="e">
        <f t="shared" si="6"/>
        <v>#DIV/0!</v>
      </c>
      <c r="S28" s="14">
        <v>0.75</v>
      </c>
      <c r="T28" s="14">
        <f t="shared" si="2"/>
        <v>0</v>
      </c>
    </row>
    <row r="29" spans="1:20" ht="11.25">
      <c r="A29" s="11">
        <v>23</v>
      </c>
      <c r="B29" s="48"/>
      <c r="C29" s="60"/>
      <c r="D29" s="60"/>
      <c r="E29" s="33">
        <f t="shared" si="3"/>
        <v>0</v>
      </c>
      <c r="F29" s="33"/>
      <c r="G29" s="33"/>
      <c r="H29" s="33"/>
      <c r="I29" s="33"/>
      <c r="J29" s="33"/>
      <c r="K29" s="33">
        <f t="shared" si="7"/>
        <v>0</v>
      </c>
      <c r="L29" s="12">
        <f t="shared" si="5"/>
        <v>0</v>
      </c>
      <c r="M29" s="54"/>
      <c r="N29" s="18"/>
      <c r="O29" s="54"/>
      <c r="P29" s="13">
        <f t="shared" si="8"/>
        <v>0</v>
      </c>
      <c r="Q29" s="17" t="e">
        <f t="shared" si="6"/>
        <v>#DIV/0!</v>
      </c>
      <c r="S29" s="14">
        <v>0.75</v>
      </c>
      <c r="T29" s="14">
        <f t="shared" si="2"/>
        <v>0</v>
      </c>
    </row>
    <row r="30" spans="1:20" ht="11.25">
      <c r="A30" s="11">
        <v>24</v>
      </c>
      <c r="B30" s="48"/>
      <c r="C30" s="60"/>
      <c r="D30" s="60"/>
      <c r="E30" s="33">
        <f t="shared" si="3"/>
        <v>0</v>
      </c>
      <c r="F30" s="33"/>
      <c r="G30" s="33"/>
      <c r="H30" s="33"/>
      <c r="I30" s="33"/>
      <c r="J30" s="33"/>
      <c r="K30" s="33">
        <f t="shared" si="7"/>
        <v>0</v>
      </c>
      <c r="L30" s="12">
        <f t="shared" si="5"/>
        <v>0</v>
      </c>
      <c r="M30" s="54"/>
      <c r="N30" s="18"/>
      <c r="O30" s="54"/>
      <c r="P30" s="13">
        <f t="shared" si="8"/>
        <v>0</v>
      </c>
      <c r="Q30" s="17" t="e">
        <f t="shared" si="6"/>
        <v>#DIV/0!</v>
      </c>
      <c r="S30" s="14">
        <v>0.75</v>
      </c>
      <c r="T30" s="14">
        <f t="shared" si="2"/>
        <v>0</v>
      </c>
    </row>
    <row r="31" spans="1:20" ht="11.25">
      <c r="A31" s="208" t="s">
        <v>39</v>
      </c>
      <c r="B31" s="209"/>
      <c r="C31" s="30">
        <f aca="true" t="shared" si="9" ref="C31:P31">SUM(C7:C30)</f>
        <v>0</v>
      </c>
      <c r="D31" s="30">
        <f t="shared" si="9"/>
        <v>0</v>
      </c>
      <c r="E31" s="30">
        <f t="shared" si="9"/>
        <v>0</v>
      </c>
      <c r="F31" s="30">
        <f t="shared" si="9"/>
        <v>42639.700000000004</v>
      </c>
      <c r="G31" s="30">
        <f t="shared" si="9"/>
        <v>15231.5</v>
      </c>
      <c r="H31" s="85">
        <f t="shared" si="9"/>
        <v>27408.2</v>
      </c>
      <c r="I31" s="30">
        <f t="shared" si="9"/>
        <v>7747.3</v>
      </c>
      <c r="J31" s="30">
        <f t="shared" si="9"/>
        <v>5394</v>
      </c>
      <c r="K31" s="30">
        <f t="shared" si="9"/>
        <v>2353.2999999999997</v>
      </c>
      <c r="L31" s="192">
        <f t="shared" si="5"/>
        <v>25054.9</v>
      </c>
      <c r="M31" s="19">
        <f t="shared" si="9"/>
        <v>38454.700000000004</v>
      </c>
      <c r="N31" s="55">
        <f t="shared" si="9"/>
        <v>1024.6</v>
      </c>
      <c r="O31" s="19">
        <f t="shared" si="9"/>
        <v>14206.9</v>
      </c>
      <c r="P31" s="52">
        <f t="shared" si="9"/>
        <v>23223.199999999997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G3">
      <selection activeCell="G18" sqref="G1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8" t="s">
        <v>137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10" t="s">
        <v>13</v>
      </c>
      <c r="B3" s="208" t="s">
        <v>102</v>
      </c>
      <c r="C3" s="28" t="s">
        <v>138</v>
      </c>
      <c r="D3" s="27"/>
      <c r="E3" s="27"/>
      <c r="F3" s="36" t="s">
        <v>210</v>
      </c>
      <c r="G3" s="36" t="s">
        <v>211</v>
      </c>
      <c r="H3" s="29" t="s">
        <v>150</v>
      </c>
      <c r="I3" s="5" t="s">
        <v>24</v>
      </c>
      <c r="J3" s="211" t="s">
        <v>11</v>
      </c>
      <c r="K3" s="211" t="s">
        <v>12</v>
      </c>
      <c r="L3" s="6" t="s">
        <v>6</v>
      </c>
    </row>
    <row r="4" spans="1:12" s="10" customFormat="1" ht="42.75" customHeight="1">
      <c r="A4" s="210"/>
      <c r="B4" s="208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13"/>
      <c r="K4" s="213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/>
      <c r="D6" s="13"/>
      <c r="E6" s="13"/>
      <c r="F6" s="60">
        <v>3484.9</v>
      </c>
      <c r="G6" s="184"/>
      <c r="H6" s="13">
        <f>F6+G6</f>
        <v>3484.9</v>
      </c>
      <c r="I6" s="62">
        <f>C6/H6*100</f>
        <v>0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/>
      <c r="D7" s="13"/>
      <c r="E7" s="13"/>
      <c r="F7" s="60">
        <v>212.5</v>
      </c>
      <c r="G7" s="33">
        <v>28</v>
      </c>
      <c r="H7" s="13">
        <f aca="true" t="shared" si="1" ref="H7:H29">F7+G7</f>
        <v>240.5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/>
      <c r="D8" s="13"/>
      <c r="E8" s="13"/>
      <c r="F8" s="60">
        <v>452.9</v>
      </c>
      <c r="G8" s="33">
        <v>65</v>
      </c>
      <c r="H8" s="13">
        <f t="shared" si="1"/>
        <v>517.9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/>
      <c r="D9" s="13"/>
      <c r="E9" s="13"/>
      <c r="F9" s="60">
        <v>168</v>
      </c>
      <c r="G9" s="33">
        <v>29</v>
      </c>
      <c r="H9" s="13">
        <f t="shared" si="1"/>
        <v>197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-0.1</v>
      </c>
      <c r="D10" s="13"/>
      <c r="E10" s="13"/>
      <c r="F10" s="60">
        <v>153.4</v>
      </c>
      <c r="G10" s="33">
        <v>23</v>
      </c>
      <c r="H10" s="13">
        <f t="shared" si="1"/>
        <v>176.4</v>
      </c>
      <c r="I10" s="17">
        <f t="shared" si="2"/>
        <v>-0.05668934240362812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/>
      <c r="D11" s="13"/>
      <c r="E11" s="13"/>
      <c r="F11" s="60">
        <v>191.7</v>
      </c>
      <c r="G11" s="33">
        <v>50</v>
      </c>
      <c r="H11" s="13">
        <f t="shared" si="1"/>
        <v>241.7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/>
      <c r="D12" s="13"/>
      <c r="E12" s="13"/>
      <c r="F12" s="60">
        <v>149.8</v>
      </c>
      <c r="G12" s="33">
        <v>20</v>
      </c>
      <c r="H12" s="13">
        <f t="shared" si="1"/>
        <v>169.8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/>
      <c r="D13" s="13"/>
      <c r="E13" s="13"/>
      <c r="F13" s="60">
        <v>339.7</v>
      </c>
      <c r="G13" s="33">
        <v>26</v>
      </c>
      <c r="H13" s="13">
        <f t="shared" si="1"/>
        <v>365.7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0.5</v>
      </c>
      <c r="D14" s="13"/>
      <c r="E14" s="13"/>
      <c r="F14" s="60">
        <v>157</v>
      </c>
      <c r="G14" s="33">
        <v>8</v>
      </c>
      <c r="H14" s="13">
        <f t="shared" si="1"/>
        <v>165</v>
      </c>
      <c r="I14" s="17">
        <f t="shared" si="2"/>
        <v>0.30303030303030304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3"/>
      <c r="D15" s="13"/>
      <c r="E15" s="13"/>
      <c r="F15" s="60">
        <v>689.9</v>
      </c>
      <c r="G15" s="33">
        <v>54</v>
      </c>
      <c r="H15" s="13">
        <f t="shared" si="1"/>
        <v>743.9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/>
      <c r="D16" s="13"/>
      <c r="E16" s="13"/>
      <c r="F16" s="60">
        <v>308.4</v>
      </c>
      <c r="G16" s="33">
        <v>58</v>
      </c>
      <c r="H16" s="13">
        <f t="shared" si="1"/>
        <v>366.4</v>
      </c>
      <c r="I16" s="17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/>
      <c r="D17" s="13"/>
      <c r="E17" s="13"/>
      <c r="F17" s="60">
        <v>279.5</v>
      </c>
      <c r="G17" s="33">
        <v>82</v>
      </c>
      <c r="H17" s="13">
        <f t="shared" si="1"/>
        <v>361.5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8" t="s">
        <v>39</v>
      </c>
      <c r="B30" s="209"/>
      <c r="C30" s="19">
        <f aca="true" t="shared" si="3" ref="C30:H30">SUM(C6:C29)</f>
        <v>0.4</v>
      </c>
      <c r="D30" s="19">
        <f t="shared" si="3"/>
        <v>0</v>
      </c>
      <c r="E30" s="19">
        <f t="shared" si="3"/>
        <v>0</v>
      </c>
      <c r="F30" s="32">
        <f t="shared" si="3"/>
        <v>6587.699999999999</v>
      </c>
      <c r="G30" s="19">
        <f t="shared" si="3"/>
        <v>443</v>
      </c>
      <c r="H30" s="52">
        <f t="shared" si="3"/>
        <v>7030.699999999999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H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" sqref="G7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22" t="s">
        <v>151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25" t="s">
        <v>14</v>
      </c>
      <c r="B3" s="208" t="s">
        <v>102</v>
      </c>
      <c r="C3" s="67" t="s">
        <v>36</v>
      </c>
      <c r="D3" s="68"/>
      <c r="E3" s="68"/>
      <c r="F3" s="56" t="s">
        <v>202</v>
      </c>
      <c r="G3" s="56" t="s">
        <v>211</v>
      </c>
      <c r="H3" s="69" t="s">
        <v>139</v>
      </c>
      <c r="I3" s="56" t="s">
        <v>24</v>
      </c>
      <c r="J3" s="220" t="s">
        <v>11</v>
      </c>
      <c r="K3" s="220" t="s">
        <v>5</v>
      </c>
      <c r="L3" s="70" t="s">
        <v>6</v>
      </c>
    </row>
    <row r="4" spans="1:12" ht="42.75" customHeight="1">
      <c r="A4" s="225"/>
      <c r="B4" s="208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21"/>
      <c r="K4" s="221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174</v>
      </c>
      <c r="C6" s="12">
        <v>0</v>
      </c>
      <c r="D6" s="13"/>
      <c r="E6" s="13"/>
      <c r="F6" s="60">
        <v>3484.9</v>
      </c>
      <c r="G6" s="184"/>
      <c r="H6" s="184">
        <f>F6+G6</f>
        <v>3484.9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173</v>
      </c>
      <c r="C7" s="12">
        <v>0</v>
      </c>
      <c r="D7" s="13"/>
      <c r="E7" s="13"/>
      <c r="F7" s="60">
        <v>212.5</v>
      </c>
      <c r="G7" s="33">
        <v>28</v>
      </c>
      <c r="H7" s="33">
        <f aca="true" t="shared" si="1" ref="H7:H29">F7+G7</f>
        <v>240.5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175</v>
      </c>
      <c r="C8" s="12">
        <v>0</v>
      </c>
      <c r="D8" s="13"/>
      <c r="E8" s="13"/>
      <c r="F8" s="60">
        <v>452.9</v>
      </c>
      <c r="G8" s="33">
        <v>65</v>
      </c>
      <c r="H8" s="33">
        <f t="shared" si="1"/>
        <v>517.9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176</v>
      </c>
      <c r="C9" s="12">
        <v>0</v>
      </c>
      <c r="D9" s="13"/>
      <c r="E9" s="13"/>
      <c r="F9" s="60">
        <v>168</v>
      </c>
      <c r="G9" s="33">
        <v>29</v>
      </c>
      <c r="H9" s="33">
        <f t="shared" si="1"/>
        <v>197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177</v>
      </c>
      <c r="C10" s="12">
        <v>0</v>
      </c>
      <c r="D10" s="13"/>
      <c r="E10" s="13"/>
      <c r="F10" s="60">
        <v>153.4</v>
      </c>
      <c r="G10" s="33">
        <v>23</v>
      </c>
      <c r="H10" s="33">
        <f t="shared" si="1"/>
        <v>176.4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178</v>
      </c>
      <c r="C11" s="12">
        <v>0</v>
      </c>
      <c r="D11" s="13"/>
      <c r="E11" s="13"/>
      <c r="F11" s="60">
        <v>191.7</v>
      </c>
      <c r="G11" s="33">
        <v>50</v>
      </c>
      <c r="H11" s="33">
        <f t="shared" si="1"/>
        <v>241.7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179</v>
      </c>
      <c r="C12" s="12">
        <v>0</v>
      </c>
      <c r="D12" s="13"/>
      <c r="E12" s="13"/>
      <c r="F12" s="60">
        <v>149.8</v>
      </c>
      <c r="G12" s="33">
        <v>20</v>
      </c>
      <c r="H12" s="33">
        <f t="shared" si="1"/>
        <v>169.8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181</v>
      </c>
      <c r="C13" s="12">
        <v>0</v>
      </c>
      <c r="D13" s="13"/>
      <c r="E13" s="13"/>
      <c r="F13" s="60">
        <v>339.7</v>
      </c>
      <c r="G13" s="33">
        <v>26</v>
      </c>
      <c r="H13" s="33">
        <f t="shared" si="1"/>
        <v>365.7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180</v>
      </c>
      <c r="C14" s="12">
        <v>0</v>
      </c>
      <c r="D14" s="13"/>
      <c r="E14" s="13"/>
      <c r="F14" s="60">
        <v>157</v>
      </c>
      <c r="G14" s="33">
        <v>8</v>
      </c>
      <c r="H14" s="33">
        <f t="shared" si="1"/>
        <v>165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182</v>
      </c>
      <c r="C15" s="12">
        <v>0</v>
      </c>
      <c r="D15" s="13"/>
      <c r="E15" s="13"/>
      <c r="F15" s="60">
        <v>689.9</v>
      </c>
      <c r="G15" s="33">
        <v>54</v>
      </c>
      <c r="H15" s="33">
        <f t="shared" si="1"/>
        <v>743.9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183</v>
      </c>
      <c r="C16" s="12">
        <v>0</v>
      </c>
      <c r="D16" s="13"/>
      <c r="E16" s="13"/>
      <c r="F16" s="60">
        <v>308.4</v>
      </c>
      <c r="G16" s="33">
        <v>58</v>
      </c>
      <c r="H16" s="33">
        <f t="shared" si="1"/>
        <v>366.4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184</v>
      </c>
      <c r="C17" s="12">
        <v>0</v>
      </c>
      <c r="D17" s="13"/>
      <c r="E17" s="13"/>
      <c r="F17" s="60">
        <v>279.5</v>
      </c>
      <c r="G17" s="33">
        <v>82</v>
      </c>
      <c r="H17" s="33">
        <f t="shared" si="1"/>
        <v>361.5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23" t="s">
        <v>39</v>
      </c>
      <c r="B30" s="224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6587.699999999999</v>
      </c>
      <c r="G30" s="19">
        <f t="shared" si="3"/>
        <v>443</v>
      </c>
      <c r="H30" s="19">
        <f t="shared" si="3"/>
        <v>7030.699999999999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2">
      <selection activeCell="C3" sqref="C3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8" t="s">
        <v>152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10" t="s">
        <v>14</v>
      </c>
      <c r="B3" s="208" t="s">
        <v>102</v>
      </c>
      <c r="C3" s="6" t="s">
        <v>140</v>
      </c>
      <c r="D3" s="27"/>
      <c r="E3" s="27"/>
      <c r="F3" s="36" t="s">
        <v>195</v>
      </c>
      <c r="G3" s="36" t="s">
        <v>212</v>
      </c>
      <c r="H3" s="29" t="s">
        <v>141</v>
      </c>
      <c r="I3" s="5" t="s">
        <v>41</v>
      </c>
      <c r="J3" s="211" t="s">
        <v>15</v>
      </c>
      <c r="K3" s="211" t="s">
        <v>16</v>
      </c>
      <c r="L3" s="6" t="s">
        <v>6</v>
      </c>
    </row>
    <row r="4" spans="1:12" s="10" customFormat="1" ht="42.75" customHeight="1">
      <c r="A4" s="210"/>
      <c r="B4" s="208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13"/>
      <c r="K4" s="213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8058</v>
      </c>
      <c r="G6" s="33">
        <v>1906</v>
      </c>
      <c r="H6" s="196">
        <f>F6-G6</f>
        <v>6152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1664.7</v>
      </c>
      <c r="G7" s="33">
        <v>169.4</v>
      </c>
      <c r="H7" s="196">
        <f aca="true" t="shared" si="2" ref="H7:H17">F7-G7</f>
        <v>1495.3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3611.3</v>
      </c>
      <c r="G8" s="33">
        <v>719.5</v>
      </c>
      <c r="H8" s="196">
        <f t="shared" si="2"/>
        <v>2891.8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1612.7</v>
      </c>
      <c r="G9" s="33">
        <v>222.4</v>
      </c>
      <c r="H9" s="196">
        <f t="shared" si="2"/>
        <v>1390.3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1592</v>
      </c>
      <c r="G10" s="33">
        <v>407.2</v>
      </c>
      <c r="H10" s="196">
        <f t="shared" si="2"/>
        <v>1184.8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1370.9</v>
      </c>
      <c r="G11" s="33">
        <v>294.8</v>
      </c>
      <c r="H11" s="196">
        <f t="shared" si="2"/>
        <v>1076.1000000000001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1915.1</v>
      </c>
      <c r="G12" s="33">
        <v>434.5</v>
      </c>
      <c r="H12" s="196">
        <f t="shared" si="2"/>
        <v>1480.6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10157.7</v>
      </c>
      <c r="G13" s="33">
        <v>6702.3</v>
      </c>
      <c r="H13" s="196">
        <f t="shared" si="2"/>
        <v>3455.4000000000005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1205.3</v>
      </c>
      <c r="G14" s="33">
        <v>144.9</v>
      </c>
      <c r="H14" s="196">
        <f t="shared" si="2"/>
        <v>1060.3999999999999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4771.2</v>
      </c>
      <c r="G15" s="33">
        <v>2389.8</v>
      </c>
      <c r="H15" s="196">
        <f t="shared" si="2"/>
        <v>2381.3999999999996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3590.9</v>
      </c>
      <c r="G16" s="33">
        <v>1097.2</v>
      </c>
      <c r="H16" s="196">
        <f t="shared" si="2"/>
        <v>2493.7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3089.9</v>
      </c>
      <c r="G17" s="33">
        <v>743.5</v>
      </c>
      <c r="H17" s="206">
        <f t="shared" si="2"/>
        <v>2346.4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08" t="s">
        <v>39</v>
      </c>
      <c r="B30" s="209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42639.700000000004</v>
      </c>
      <c r="G30" s="30">
        <f t="shared" si="3"/>
        <v>15231.5</v>
      </c>
      <c r="H30" s="19">
        <f t="shared" si="3"/>
        <v>27408.2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J3">
      <pane xSplit="14865" topLeftCell="R10" activePane="topLeft" state="split"/>
      <selection pane="topLeft" activeCell="L3" sqref="L3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8" t="s">
        <v>153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10" t="s">
        <v>3</v>
      </c>
      <c r="B3" s="208" t="s">
        <v>102</v>
      </c>
      <c r="C3" s="36" t="s">
        <v>213</v>
      </c>
      <c r="D3" s="36" t="s">
        <v>214</v>
      </c>
      <c r="E3" s="36" t="s">
        <v>215</v>
      </c>
      <c r="F3" s="29" t="s">
        <v>1</v>
      </c>
      <c r="G3" s="27"/>
      <c r="H3" s="27"/>
      <c r="I3" s="5" t="s">
        <v>188</v>
      </c>
      <c r="J3" s="5" t="s">
        <v>225</v>
      </c>
      <c r="K3" s="36" t="s">
        <v>31</v>
      </c>
      <c r="L3" s="36" t="s">
        <v>195</v>
      </c>
      <c r="M3" s="36" t="s">
        <v>216</v>
      </c>
      <c r="N3" s="29" t="s">
        <v>2</v>
      </c>
      <c r="O3" s="5" t="s">
        <v>45</v>
      </c>
      <c r="P3" s="211" t="s">
        <v>17</v>
      </c>
      <c r="Q3" s="211" t="s">
        <v>18</v>
      </c>
      <c r="R3" s="6" t="s">
        <v>6</v>
      </c>
    </row>
    <row r="4" spans="1:18" s="10" customFormat="1" ht="69.75" customHeight="1">
      <c r="A4" s="210"/>
      <c r="B4" s="208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13"/>
      <c r="Q4" s="213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95" t="s">
        <v>174</v>
      </c>
      <c r="C6" s="33">
        <v>6047.6</v>
      </c>
      <c r="D6" s="33">
        <v>107.8</v>
      </c>
      <c r="E6" s="53">
        <v>1798.2</v>
      </c>
      <c r="F6" s="201">
        <f aca="true" t="shared" si="0" ref="F6:F17">C6-D6-E6</f>
        <v>4141.6</v>
      </c>
      <c r="G6" s="13"/>
      <c r="H6" s="13"/>
      <c r="I6" s="60">
        <v>0</v>
      </c>
      <c r="J6" s="60">
        <v>0</v>
      </c>
      <c r="K6" s="33">
        <f>J6-I6</f>
        <v>0</v>
      </c>
      <c r="L6" s="33">
        <v>8058</v>
      </c>
      <c r="M6" s="33">
        <v>1906</v>
      </c>
      <c r="N6" s="196">
        <f>L6-M6</f>
        <v>6152</v>
      </c>
      <c r="O6" s="17">
        <f>(F6-N6)/F6*100</f>
        <v>-48.5416264245702</v>
      </c>
      <c r="P6" s="200">
        <v>0</v>
      </c>
      <c r="Q6" s="14">
        <v>1.2</v>
      </c>
      <c r="R6" s="14">
        <v>0</v>
      </c>
    </row>
    <row r="7" spans="1:18" ht="11.25">
      <c r="A7" s="11">
        <v>2</v>
      </c>
      <c r="B7" s="48" t="s">
        <v>173</v>
      </c>
      <c r="C7" s="33">
        <v>1436.3</v>
      </c>
      <c r="D7" s="33">
        <v>54</v>
      </c>
      <c r="E7" s="53">
        <v>115.4</v>
      </c>
      <c r="F7" s="121">
        <f t="shared" si="0"/>
        <v>1266.8999999999999</v>
      </c>
      <c r="G7" s="13"/>
      <c r="H7" s="13"/>
      <c r="I7" s="60">
        <v>0</v>
      </c>
      <c r="J7" s="60">
        <v>0</v>
      </c>
      <c r="K7" s="33">
        <f aca="true" t="shared" si="1" ref="K7:K29">J7-I7</f>
        <v>0</v>
      </c>
      <c r="L7" s="33">
        <v>1664.7</v>
      </c>
      <c r="M7" s="33">
        <v>169.4</v>
      </c>
      <c r="N7" s="196">
        <f aca="true" t="shared" si="2" ref="N7:N17">L7-M7</f>
        <v>1495.3</v>
      </c>
      <c r="O7" s="17">
        <f aca="true" t="shared" si="3" ref="O7:O29">(F7-N7)/F7*100</f>
        <v>-18.028257952482445</v>
      </c>
      <c r="P7" s="200">
        <v>0</v>
      </c>
      <c r="Q7" s="14">
        <v>1.2</v>
      </c>
      <c r="R7" s="14">
        <v>0</v>
      </c>
    </row>
    <row r="8" spans="1:18" ht="11.25">
      <c r="A8" s="11">
        <v>3</v>
      </c>
      <c r="B8" s="48" t="s">
        <v>175</v>
      </c>
      <c r="C8" s="33">
        <v>3349.9</v>
      </c>
      <c r="D8" s="33">
        <v>107.8</v>
      </c>
      <c r="E8" s="53">
        <v>611.7</v>
      </c>
      <c r="F8" s="121">
        <f t="shared" si="0"/>
        <v>2630.3999999999996</v>
      </c>
      <c r="G8" s="13"/>
      <c r="H8" s="13"/>
      <c r="I8" s="60">
        <v>0</v>
      </c>
      <c r="J8" s="60">
        <v>0</v>
      </c>
      <c r="K8" s="33">
        <f t="shared" si="1"/>
        <v>0</v>
      </c>
      <c r="L8" s="33">
        <v>3611.3</v>
      </c>
      <c r="M8" s="33">
        <v>719.5</v>
      </c>
      <c r="N8" s="196">
        <f t="shared" si="2"/>
        <v>2891.8</v>
      </c>
      <c r="O8" s="17">
        <f t="shared" si="3"/>
        <v>-9.937652068126543</v>
      </c>
      <c r="P8" s="200">
        <v>0</v>
      </c>
      <c r="Q8" s="14">
        <v>1.2</v>
      </c>
      <c r="R8" s="14">
        <v>0</v>
      </c>
    </row>
    <row r="9" spans="1:18" ht="11.25">
      <c r="A9" s="11">
        <v>4</v>
      </c>
      <c r="B9" s="48" t="s">
        <v>176</v>
      </c>
      <c r="C9" s="33">
        <v>1319.8</v>
      </c>
      <c r="D9" s="33">
        <v>54</v>
      </c>
      <c r="E9" s="53">
        <v>168.5</v>
      </c>
      <c r="F9" s="121">
        <f t="shared" si="0"/>
        <v>1097.3</v>
      </c>
      <c r="G9" s="13"/>
      <c r="H9" s="13"/>
      <c r="I9" s="60">
        <v>0</v>
      </c>
      <c r="J9" s="60">
        <v>0</v>
      </c>
      <c r="K9" s="33">
        <f t="shared" si="1"/>
        <v>0</v>
      </c>
      <c r="L9" s="33">
        <v>1612.7</v>
      </c>
      <c r="M9" s="33">
        <v>222.4</v>
      </c>
      <c r="N9" s="196">
        <f t="shared" si="2"/>
        <v>1390.3</v>
      </c>
      <c r="O9" s="17">
        <f t="shared" si="3"/>
        <v>-26.70190467511164</v>
      </c>
      <c r="P9" s="200">
        <v>0</v>
      </c>
      <c r="Q9" s="14">
        <v>1.2</v>
      </c>
      <c r="R9" s="14">
        <v>0</v>
      </c>
    </row>
    <row r="10" spans="1:18" ht="11.25">
      <c r="A10" s="11">
        <v>5</v>
      </c>
      <c r="B10" s="48" t="s">
        <v>177</v>
      </c>
      <c r="C10" s="33">
        <v>1477</v>
      </c>
      <c r="D10" s="33">
        <v>54</v>
      </c>
      <c r="E10" s="53">
        <v>353.2</v>
      </c>
      <c r="F10" s="121">
        <f t="shared" si="0"/>
        <v>1069.8</v>
      </c>
      <c r="G10" s="13"/>
      <c r="H10" s="13"/>
      <c r="I10" s="60">
        <v>0</v>
      </c>
      <c r="J10" s="60">
        <v>0</v>
      </c>
      <c r="K10" s="33">
        <f t="shared" si="1"/>
        <v>0</v>
      </c>
      <c r="L10" s="33">
        <v>1592</v>
      </c>
      <c r="M10" s="33">
        <v>407.2</v>
      </c>
      <c r="N10" s="196">
        <f t="shared" si="2"/>
        <v>1184.8</v>
      </c>
      <c r="O10" s="17">
        <f t="shared" si="3"/>
        <v>-10.74967283604412</v>
      </c>
      <c r="P10" s="200">
        <v>0</v>
      </c>
      <c r="Q10" s="14">
        <v>1.2</v>
      </c>
      <c r="R10" s="14">
        <v>0</v>
      </c>
    </row>
    <row r="11" spans="1:18" ht="11.25">
      <c r="A11" s="11">
        <v>6</v>
      </c>
      <c r="B11" s="48" t="s">
        <v>178</v>
      </c>
      <c r="C11" s="33">
        <v>1306.1</v>
      </c>
      <c r="D11" s="33">
        <v>54</v>
      </c>
      <c r="E11" s="53">
        <v>240.8</v>
      </c>
      <c r="F11" s="121">
        <f t="shared" si="0"/>
        <v>1011.3</v>
      </c>
      <c r="G11" s="13"/>
      <c r="H11" s="13"/>
      <c r="I11" s="60">
        <v>0</v>
      </c>
      <c r="J11" s="60">
        <v>0</v>
      </c>
      <c r="K11" s="33">
        <f t="shared" si="1"/>
        <v>0</v>
      </c>
      <c r="L11" s="33">
        <v>1370.9</v>
      </c>
      <c r="M11" s="33">
        <v>294.8</v>
      </c>
      <c r="N11" s="196">
        <f t="shared" si="2"/>
        <v>1076.1000000000001</v>
      </c>
      <c r="O11" s="17">
        <f t="shared" si="3"/>
        <v>-6.40759418570159</v>
      </c>
      <c r="P11" s="200">
        <v>0</v>
      </c>
      <c r="Q11" s="14">
        <v>1.2</v>
      </c>
      <c r="R11" s="14">
        <v>0</v>
      </c>
    </row>
    <row r="12" spans="1:18" ht="11.25">
      <c r="A12" s="11">
        <v>7</v>
      </c>
      <c r="B12" s="48" t="s">
        <v>179</v>
      </c>
      <c r="C12" s="33">
        <v>1875.4</v>
      </c>
      <c r="D12" s="33">
        <v>107.8</v>
      </c>
      <c r="E12" s="53">
        <v>326.7</v>
      </c>
      <c r="F12" s="121">
        <f t="shared" si="0"/>
        <v>1440.9</v>
      </c>
      <c r="G12" s="13"/>
      <c r="H12" s="13"/>
      <c r="I12" s="60">
        <v>0</v>
      </c>
      <c r="J12" s="60">
        <v>0</v>
      </c>
      <c r="K12" s="33">
        <f t="shared" si="1"/>
        <v>0</v>
      </c>
      <c r="L12" s="33">
        <v>1915.1</v>
      </c>
      <c r="M12" s="33">
        <v>434.5</v>
      </c>
      <c r="N12" s="196">
        <f t="shared" si="2"/>
        <v>1480.6</v>
      </c>
      <c r="O12" s="17">
        <f t="shared" si="3"/>
        <v>-2.7552224304254156</v>
      </c>
      <c r="P12" s="200">
        <v>0.44</v>
      </c>
      <c r="Q12" s="14">
        <v>1.2</v>
      </c>
      <c r="R12" s="14">
        <v>0.528</v>
      </c>
    </row>
    <row r="13" spans="1:18" ht="11.25">
      <c r="A13" s="11">
        <v>8</v>
      </c>
      <c r="B13" s="48" t="s">
        <v>181</v>
      </c>
      <c r="C13" s="33">
        <v>9933.3</v>
      </c>
      <c r="D13" s="33">
        <v>107.8</v>
      </c>
      <c r="E13" s="53">
        <v>6594.5</v>
      </c>
      <c r="F13" s="121">
        <f t="shared" si="0"/>
        <v>3231</v>
      </c>
      <c r="G13" s="13"/>
      <c r="H13" s="13"/>
      <c r="I13" s="60">
        <v>0</v>
      </c>
      <c r="J13" s="60">
        <v>0</v>
      </c>
      <c r="K13" s="33">
        <f t="shared" si="1"/>
        <v>0</v>
      </c>
      <c r="L13" s="33">
        <v>10157.7</v>
      </c>
      <c r="M13" s="33">
        <v>6702.3</v>
      </c>
      <c r="N13" s="196">
        <f t="shared" si="2"/>
        <v>3455.4000000000005</v>
      </c>
      <c r="O13" s="17">
        <f t="shared" si="3"/>
        <v>-6.945218198700109</v>
      </c>
      <c r="P13" s="200">
        <v>0</v>
      </c>
      <c r="Q13" s="14">
        <v>1.2</v>
      </c>
      <c r="R13" s="14">
        <v>0</v>
      </c>
    </row>
    <row r="14" spans="1:18" ht="11.25">
      <c r="A14" s="11">
        <v>9</v>
      </c>
      <c r="B14" s="48" t="s">
        <v>180</v>
      </c>
      <c r="C14" s="33">
        <v>1129.3</v>
      </c>
      <c r="D14" s="33">
        <v>54</v>
      </c>
      <c r="E14" s="53">
        <v>90.9</v>
      </c>
      <c r="F14" s="121">
        <f t="shared" si="0"/>
        <v>984.4</v>
      </c>
      <c r="G14" s="13"/>
      <c r="H14" s="13"/>
      <c r="I14" s="60">
        <v>0</v>
      </c>
      <c r="J14" s="60">
        <v>0</v>
      </c>
      <c r="K14" s="33">
        <f t="shared" si="1"/>
        <v>0</v>
      </c>
      <c r="L14" s="33">
        <v>1205.3</v>
      </c>
      <c r="M14" s="33">
        <v>144.9</v>
      </c>
      <c r="N14" s="196">
        <f t="shared" si="2"/>
        <v>1060.3999999999999</v>
      </c>
      <c r="O14" s="17">
        <f t="shared" si="3"/>
        <v>-7.72043884599755</v>
      </c>
      <c r="P14" s="200">
        <v>0</v>
      </c>
      <c r="Q14" s="14">
        <v>1.2</v>
      </c>
      <c r="R14" s="14">
        <v>0</v>
      </c>
    </row>
    <row r="15" spans="1:18" ht="11.25">
      <c r="A15" s="11">
        <v>10</v>
      </c>
      <c r="B15" s="48" t="s">
        <v>182</v>
      </c>
      <c r="C15" s="33">
        <v>4334.6</v>
      </c>
      <c r="D15" s="33">
        <v>107.8</v>
      </c>
      <c r="E15" s="53">
        <v>2282</v>
      </c>
      <c r="F15" s="121">
        <f t="shared" si="0"/>
        <v>1944.8000000000002</v>
      </c>
      <c r="G15" s="13"/>
      <c r="H15" s="13"/>
      <c r="I15" s="60">
        <v>0</v>
      </c>
      <c r="J15" s="60">
        <v>0</v>
      </c>
      <c r="K15" s="33">
        <f t="shared" si="1"/>
        <v>0</v>
      </c>
      <c r="L15" s="33">
        <v>4771.2</v>
      </c>
      <c r="M15" s="33">
        <v>2389.8</v>
      </c>
      <c r="N15" s="196">
        <f t="shared" si="2"/>
        <v>2381.3999999999996</v>
      </c>
      <c r="O15" s="17">
        <f t="shared" si="3"/>
        <v>-22.449609214315068</v>
      </c>
      <c r="P15" s="200">
        <v>0</v>
      </c>
      <c r="Q15" s="14">
        <v>1.2</v>
      </c>
      <c r="R15" s="14">
        <v>0</v>
      </c>
    </row>
    <row r="16" spans="1:18" ht="11.25">
      <c r="A16" s="11">
        <v>11</v>
      </c>
      <c r="B16" s="48" t="s">
        <v>183</v>
      </c>
      <c r="C16" s="33">
        <v>3421.1</v>
      </c>
      <c r="D16" s="33">
        <v>107.8</v>
      </c>
      <c r="E16" s="53">
        <v>989.4</v>
      </c>
      <c r="F16" s="121">
        <f t="shared" si="0"/>
        <v>2323.8999999999996</v>
      </c>
      <c r="G16" s="13"/>
      <c r="H16" s="13"/>
      <c r="I16" s="60">
        <v>0</v>
      </c>
      <c r="J16" s="60">
        <v>0</v>
      </c>
      <c r="K16" s="33">
        <f t="shared" si="1"/>
        <v>0</v>
      </c>
      <c r="L16" s="33">
        <v>3590.9</v>
      </c>
      <c r="M16" s="33">
        <v>1097.2</v>
      </c>
      <c r="N16" s="196">
        <f t="shared" si="2"/>
        <v>2493.7</v>
      </c>
      <c r="O16" s="17">
        <f t="shared" si="3"/>
        <v>-7.306682731614966</v>
      </c>
      <c r="P16" s="200">
        <v>0</v>
      </c>
      <c r="Q16" s="14">
        <v>1.2</v>
      </c>
      <c r="R16" s="14">
        <v>0</v>
      </c>
    </row>
    <row r="17" spans="1:18" ht="11.25">
      <c r="A17" s="11">
        <v>12</v>
      </c>
      <c r="B17" s="48" t="s">
        <v>184</v>
      </c>
      <c r="C17" s="33">
        <v>2824.3</v>
      </c>
      <c r="D17" s="33">
        <v>107.8</v>
      </c>
      <c r="E17" s="53">
        <v>635.6</v>
      </c>
      <c r="F17" s="121">
        <f t="shared" si="0"/>
        <v>2080.9</v>
      </c>
      <c r="G17" s="13"/>
      <c r="H17" s="13"/>
      <c r="I17" s="60">
        <v>0</v>
      </c>
      <c r="J17" s="60">
        <v>0</v>
      </c>
      <c r="K17" s="33">
        <f t="shared" si="1"/>
        <v>0</v>
      </c>
      <c r="L17" s="33">
        <v>3089.9</v>
      </c>
      <c r="M17" s="33">
        <v>743.5</v>
      </c>
      <c r="N17" s="206">
        <f t="shared" si="2"/>
        <v>2346.4</v>
      </c>
      <c r="O17" s="17">
        <f t="shared" si="3"/>
        <v>-12.758902398000865</v>
      </c>
      <c r="P17" s="200">
        <v>0</v>
      </c>
      <c r="Q17" s="14">
        <v>1.2</v>
      </c>
      <c r="R17" s="14">
        <v>0</v>
      </c>
    </row>
    <row r="18" spans="1:18" ht="11.25">
      <c r="A18" s="11">
        <v>13</v>
      </c>
      <c r="B18" s="16"/>
      <c r="C18" s="53"/>
      <c r="D18" s="13"/>
      <c r="E18" s="53"/>
      <c r="F18" s="53"/>
      <c r="G18" s="13"/>
      <c r="H18" s="13"/>
      <c r="I18" s="60"/>
      <c r="J18" s="60"/>
      <c r="K18" s="33">
        <f t="shared" si="1"/>
        <v>0</v>
      </c>
      <c r="L18" s="33"/>
      <c r="M18" s="33"/>
      <c r="N18" s="33">
        <v>0</v>
      </c>
      <c r="O18" s="17" t="e">
        <f t="shared" si="3"/>
        <v>#DIV/0!</v>
      </c>
      <c r="P18" s="79"/>
      <c r="Q18" s="14">
        <v>1.2</v>
      </c>
      <c r="R18" s="14">
        <f aca="true" t="shared" si="4" ref="R18:R29">P18*Q18</f>
        <v>0</v>
      </c>
    </row>
    <row r="19" spans="1:18" ht="11.25">
      <c r="A19" s="11">
        <v>14</v>
      </c>
      <c r="B19" s="16"/>
      <c r="C19" s="53"/>
      <c r="D19" s="13"/>
      <c r="E19" s="53"/>
      <c r="F19" s="53">
        <f aca="true" t="shared" si="5" ref="F19:F29">C19-D19-E19</f>
        <v>0</v>
      </c>
      <c r="G19" s="13"/>
      <c r="H19" s="13"/>
      <c r="I19" s="60"/>
      <c r="J19" s="60"/>
      <c r="K19" s="33">
        <f t="shared" si="1"/>
        <v>0</v>
      </c>
      <c r="L19" s="33"/>
      <c r="M19" s="33"/>
      <c r="N19" s="33">
        <v>0</v>
      </c>
      <c r="O19" s="17" t="e">
        <f t="shared" si="3"/>
        <v>#DIV/0!</v>
      </c>
      <c r="P19" s="79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3"/>
      <c r="D20" s="13"/>
      <c r="E20" s="53"/>
      <c r="F20" s="53">
        <f t="shared" si="5"/>
        <v>0</v>
      </c>
      <c r="G20" s="13"/>
      <c r="H20" s="13"/>
      <c r="I20" s="60"/>
      <c r="J20" s="60"/>
      <c r="K20" s="33">
        <f t="shared" si="1"/>
        <v>0</v>
      </c>
      <c r="L20" s="33"/>
      <c r="M20" s="33"/>
      <c r="N20" s="33">
        <v>0</v>
      </c>
      <c r="O20" s="17" t="e">
        <f t="shared" si="3"/>
        <v>#DIV/0!</v>
      </c>
      <c r="P20" s="79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3"/>
      <c r="D21" s="13"/>
      <c r="E21" s="53"/>
      <c r="F21" s="53">
        <f t="shared" si="5"/>
        <v>0</v>
      </c>
      <c r="G21" s="13"/>
      <c r="H21" s="13"/>
      <c r="I21" s="60"/>
      <c r="J21" s="60"/>
      <c r="K21" s="33">
        <f t="shared" si="1"/>
        <v>0</v>
      </c>
      <c r="L21" s="33"/>
      <c r="M21" s="33"/>
      <c r="N21" s="33">
        <v>0</v>
      </c>
      <c r="O21" s="17" t="e">
        <f t="shared" si="3"/>
        <v>#DIV/0!</v>
      </c>
      <c r="P21" s="79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3"/>
      <c r="D22" s="13"/>
      <c r="E22" s="53"/>
      <c r="F22" s="53">
        <f t="shared" si="5"/>
        <v>0</v>
      </c>
      <c r="G22" s="13"/>
      <c r="H22" s="13"/>
      <c r="I22" s="60"/>
      <c r="J22" s="60"/>
      <c r="K22" s="33">
        <f t="shared" si="1"/>
        <v>0</v>
      </c>
      <c r="L22" s="33"/>
      <c r="M22" s="33"/>
      <c r="N22" s="33">
        <v>0</v>
      </c>
      <c r="O22" s="17" t="e">
        <f t="shared" si="3"/>
        <v>#DIV/0!</v>
      </c>
      <c r="P22" s="79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3"/>
      <c r="D23" s="13"/>
      <c r="E23" s="53"/>
      <c r="F23" s="53">
        <f t="shared" si="5"/>
        <v>0</v>
      </c>
      <c r="G23" s="13"/>
      <c r="H23" s="13"/>
      <c r="I23" s="60"/>
      <c r="J23" s="60"/>
      <c r="K23" s="33">
        <f t="shared" si="1"/>
        <v>0</v>
      </c>
      <c r="L23" s="33"/>
      <c r="M23" s="33"/>
      <c r="N23" s="33">
        <f aca="true" t="shared" si="6" ref="N23:N29">L23-M23</f>
        <v>0</v>
      </c>
      <c r="O23" s="17" t="e">
        <f t="shared" si="3"/>
        <v>#DIV/0!</v>
      </c>
      <c r="P23" s="79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3"/>
      <c r="D24" s="13"/>
      <c r="E24" s="53"/>
      <c r="F24" s="53">
        <f t="shared" si="5"/>
        <v>0</v>
      </c>
      <c r="G24" s="13"/>
      <c r="H24" s="13"/>
      <c r="I24" s="60"/>
      <c r="J24" s="60"/>
      <c r="K24" s="33">
        <f t="shared" si="1"/>
        <v>0</v>
      </c>
      <c r="L24" s="33"/>
      <c r="M24" s="33"/>
      <c r="N24" s="33">
        <f t="shared" si="6"/>
        <v>0</v>
      </c>
      <c r="O24" s="17" t="e">
        <f t="shared" si="3"/>
        <v>#DIV/0!</v>
      </c>
      <c r="P24" s="79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3"/>
      <c r="D25" s="13"/>
      <c r="E25" s="53"/>
      <c r="F25" s="53">
        <f t="shared" si="5"/>
        <v>0</v>
      </c>
      <c r="G25" s="13"/>
      <c r="H25" s="13"/>
      <c r="I25" s="60"/>
      <c r="J25" s="60"/>
      <c r="K25" s="33">
        <f t="shared" si="1"/>
        <v>0</v>
      </c>
      <c r="L25" s="33"/>
      <c r="M25" s="33"/>
      <c r="N25" s="33">
        <f t="shared" si="6"/>
        <v>0</v>
      </c>
      <c r="O25" s="17" t="e">
        <f t="shared" si="3"/>
        <v>#DIV/0!</v>
      </c>
      <c r="P25" s="79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3"/>
      <c r="D26" s="13"/>
      <c r="E26" s="53"/>
      <c r="F26" s="53">
        <f t="shared" si="5"/>
        <v>0</v>
      </c>
      <c r="G26" s="13"/>
      <c r="H26" s="13"/>
      <c r="I26" s="60"/>
      <c r="J26" s="60"/>
      <c r="K26" s="33">
        <f t="shared" si="1"/>
        <v>0</v>
      </c>
      <c r="L26" s="33"/>
      <c r="M26" s="33"/>
      <c r="N26" s="33">
        <f t="shared" si="6"/>
        <v>0</v>
      </c>
      <c r="O26" s="17" t="e">
        <f t="shared" si="3"/>
        <v>#DIV/0!</v>
      </c>
      <c r="P26" s="79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4"/>
      <c r="D27" s="18"/>
      <c r="E27" s="54"/>
      <c r="F27" s="53">
        <f t="shared" si="5"/>
        <v>0</v>
      </c>
      <c r="G27" s="18"/>
      <c r="H27" s="18"/>
      <c r="I27" s="60"/>
      <c r="J27" s="60"/>
      <c r="K27" s="33">
        <f t="shared" si="1"/>
        <v>0</v>
      </c>
      <c r="L27" s="33"/>
      <c r="M27" s="33"/>
      <c r="N27" s="33">
        <f t="shared" si="6"/>
        <v>0</v>
      </c>
      <c r="O27" s="17" t="e">
        <f t="shared" si="3"/>
        <v>#DIV/0!</v>
      </c>
      <c r="P27" s="79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4"/>
      <c r="D28" s="18"/>
      <c r="E28" s="54"/>
      <c r="F28" s="53">
        <f t="shared" si="5"/>
        <v>0</v>
      </c>
      <c r="G28" s="18"/>
      <c r="H28" s="18"/>
      <c r="I28" s="60"/>
      <c r="J28" s="60"/>
      <c r="K28" s="33">
        <f t="shared" si="1"/>
        <v>0</v>
      </c>
      <c r="L28" s="33"/>
      <c r="M28" s="33"/>
      <c r="N28" s="33">
        <f t="shared" si="6"/>
        <v>0</v>
      </c>
      <c r="O28" s="17" t="e">
        <f t="shared" si="3"/>
        <v>#DIV/0!</v>
      </c>
      <c r="P28" s="79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4"/>
      <c r="D29" s="18"/>
      <c r="E29" s="54"/>
      <c r="F29" s="53">
        <f t="shared" si="5"/>
        <v>0</v>
      </c>
      <c r="G29" s="18"/>
      <c r="H29" s="18"/>
      <c r="I29" s="60"/>
      <c r="J29" s="60"/>
      <c r="K29" s="33">
        <f t="shared" si="1"/>
        <v>0</v>
      </c>
      <c r="L29" s="33"/>
      <c r="M29" s="33"/>
      <c r="N29" s="33">
        <f t="shared" si="6"/>
        <v>0</v>
      </c>
      <c r="O29" s="17" t="e">
        <f t="shared" si="3"/>
        <v>#DIV/0!</v>
      </c>
      <c r="P29" s="79"/>
      <c r="Q29" s="14">
        <v>1.2</v>
      </c>
      <c r="R29" s="14">
        <f t="shared" si="4"/>
        <v>0</v>
      </c>
    </row>
    <row r="30" spans="1:18" ht="11.25">
      <c r="A30" s="208" t="s">
        <v>39</v>
      </c>
      <c r="B30" s="209"/>
      <c r="C30" s="19">
        <f aca="true" t="shared" si="7" ref="C30:N30">SUM(C6:C29)</f>
        <v>38454.700000000004</v>
      </c>
      <c r="D30" s="55">
        <f t="shared" si="7"/>
        <v>1024.6</v>
      </c>
      <c r="E30" s="19">
        <f t="shared" si="7"/>
        <v>14206.9</v>
      </c>
      <c r="F30" s="19">
        <f t="shared" si="7"/>
        <v>23223.199999999997</v>
      </c>
      <c r="G30" s="52">
        <f t="shared" si="7"/>
        <v>0</v>
      </c>
      <c r="H30" s="19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42639.700000000004</v>
      </c>
      <c r="M30" s="30">
        <f t="shared" si="7"/>
        <v>15231.5</v>
      </c>
      <c r="N30" s="19">
        <f t="shared" si="7"/>
        <v>27408.2</v>
      </c>
      <c r="O30" s="57" t="s">
        <v>8</v>
      </c>
      <c r="P30" s="58" t="s">
        <v>8</v>
      </c>
      <c r="Q30" s="20">
        <v>1.2</v>
      </c>
      <c r="R30" s="59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" sqref="E8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10" t="s">
        <v>20</v>
      </c>
      <c r="B3" s="208" t="s">
        <v>102</v>
      </c>
      <c r="C3" s="34" t="s">
        <v>51</v>
      </c>
      <c r="D3" s="34" t="s">
        <v>189</v>
      </c>
      <c r="E3" s="34" t="s">
        <v>226</v>
      </c>
      <c r="F3" s="34" t="s">
        <v>187</v>
      </c>
      <c r="G3" s="34" t="s">
        <v>49</v>
      </c>
      <c r="H3" s="34" t="s">
        <v>142</v>
      </c>
      <c r="I3" s="5" t="s">
        <v>48</v>
      </c>
      <c r="J3" s="211" t="s">
        <v>21</v>
      </c>
      <c r="K3" s="211" t="s">
        <v>5</v>
      </c>
      <c r="L3" s="6" t="s">
        <v>6</v>
      </c>
    </row>
    <row r="4" spans="1:12" s="10" customFormat="1" ht="42.75" customHeight="1">
      <c r="A4" s="210"/>
      <c r="B4" s="208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13"/>
      <c r="K4" s="213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174</v>
      </c>
      <c r="C6" s="16">
        <v>130</v>
      </c>
      <c r="D6" s="198">
        <v>214.6</v>
      </c>
      <c r="E6" s="2">
        <v>273</v>
      </c>
      <c r="F6" s="48">
        <f aca="true" t="shared" si="0" ref="F6:F29">E6-D6</f>
        <v>58.400000000000006</v>
      </c>
      <c r="G6" s="12">
        <v>0</v>
      </c>
      <c r="H6" s="60">
        <v>3288.3</v>
      </c>
      <c r="I6" s="80">
        <f>F6/H6*100</f>
        <v>1.7759936745430769</v>
      </c>
      <c r="J6" s="194" t="s">
        <v>218</v>
      </c>
      <c r="K6" s="14">
        <v>1</v>
      </c>
      <c r="L6" s="14">
        <v>0.65</v>
      </c>
    </row>
    <row r="7" spans="1:12" ht="11.25">
      <c r="A7" s="11">
        <v>2</v>
      </c>
      <c r="B7" s="48" t="s">
        <v>173</v>
      </c>
      <c r="C7" s="16">
        <v>468</v>
      </c>
      <c r="D7" s="199">
        <v>6.9</v>
      </c>
      <c r="E7" s="2">
        <v>7.3</v>
      </c>
      <c r="F7" s="48">
        <f t="shared" si="0"/>
        <v>0.39999999999999947</v>
      </c>
      <c r="G7" s="12">
        <v>75</v>
      </c>
      <c r="H7" s="60">
        <v>196.6</v>
      </c>
      <c r="I7" s="80">
        <v>0</v>
      </c>
      <c r="J7" s="194" t="s">
        <v>186</v>
      </c>
      <c r="K7" s="14">
        <v>1</v>
      </c>
      <c r="L7" s="14">
        <v>1</v>
      </c>
    </row>
    <row r="8" spans="1:12" ht="11.25">
      <c r="A8" s="11">
        <v>3</v>
      </c>
      <c r="B8" s="48" t="s">
        <v>175</v>
      </c>
      <c r="C8" s="16">
        <v>340</v>
      </c>
      <c r="D8" s="199">
        <v>16.3</v>
      </c>
      <c r="E8" s="2">
        <v>20.1</v>
      </c>
      <c r="F8" s="48">
        <f t="shared" si="0"/>
        <v>3.8000000000000007</v>
      </c>
      <c r="G8" s="12">
        <v>1.3</v>
      </c>
      <c r="H8" s="60">
        <v>427.6</v>
      </c>
      <c r="I8" s="80">
        <f aca="true" t="shared" si="1" ref="I8:I29">F8/H8*100</f>
        <v>0.8886810102899908</v>
      </c>
      <c r="J8" s="194" t="s">
        <v>219</v>
      </c>
      <c r="K8" s="14">
        <v>1</v>
      </c>
      <c r="L8" s="14">
        <v>0.83</v>
      </c>
    </row>
    <row r="9" spans="1:12" ht="11.25">
      <c r="A9" s="11">
        <v>4</v>
      </c>
      <c r="B9" s="48" t="s">
        <v>176</v>
      </c>
      <c r="C9" s="16">
        <v>809</v>
      </c>
      <c r="D9" s="199">
        <v>60.7</v>
      </c>
      <c r="E9" s="2">
        <v>89.8</v>
      </c>
      <c r="F9" s="48">
        <f t="shared" si="0"/>
        <v>29.099999999999994</v>
      </c>
      <c r="G9" s="12">
        <v>-214</v>
      </c>
      <c r="H9" s="60">
        <v>106</v>
      </c>
      <c r="I9" s="80">
        <f t="shared" si="1"/>
        <v>27.45283018867924</v>
      </c>
      <c r="J9" s="194" t="s">
        <v>217</v>
      </c>
      <c r="K9" s="14">
        <v>1</v>
      </c>
      <c r="L9" s="14">
        <v>0</v>
      </c>
    </row>
    <row r="10" spans="1:12" ht="11.25">
      <c r="A10" s="11">
        <v>5</v>
      </c>
      <c r="B10" s="48" t="s">
        <v>177</v>
      </c>
      <c r="C10" s="16">
        <v>903</v>
      </c>
      <c r="D10" s="199">
        <v>4.6</v>
      </c>
      <c r="E10" s="2">
        <v>3.1</v>
      </c>
      <c r="F10" s="48">
        <f t="shared" si="0"/>
        <v>-1.4999999999999996</v>
      </c>
      <c r="G10" s="12">
        <v>0</v>
      </c>
      <c r="H10" s="60">
        <v>115.3</v>
      </c>
      <c r="I10" s="80">
        <f t="shared" si="1"/>
        <v>-1.3009540329575018</v>
      </c>
      <c r="J10" s="194" t="s">
        <v>186</v>
      </c>
      <c r="K10" s="14">
        <v>1</v>
      </c>
      <c r="L10" s="14">
        <v>1</v>
      </c>
    </row>
    <row r="11" spans="1:12" ht="11.25">
      <c r="A11" s="11">
        <v>6</v>
      </c>
      <c r="B11" s="48" t="s">
        <v>178</v>
      </c>
      <c r="C11" s="16">
        <v>1688</v>
      </c>
      <c r="D11" s="199">
        <v>24.7</v>
      </c>
      <c r="E11" s="2">
        <v>22.9</v>
      </c>
      <c r="F11" s="48">
        <f t="shared" si="0"/>
        <v>-1.8000000000000007</v>
      </c>
      <c r="G11" s="12">
        <v>-101</v>
      </c>
      <c r="H11" s="60">
        <v>161.2</v>
      </c>
      <c r="I11" s="80">
        <f t="shared" si="1"/>
        <v>-1.1166253101736978</v>
      </c>
      <c r="J11" s="194" t="s">
        <v>186</v>
      </c>
      <c r="K11" s="14">
        <v>1</v>
      </c>
      <c r="L11" s="14">
        <v>1</v>
      </c>
    </row>
    <row r="12" spans="1:12" ht="11.25">
      <c r="A12" s="11">
        <v>7</v>
      </c>
      <c r="B12" s="48" t="s">
        <v>179</v>
      </c>
      <c r="C12" s="16">
        <v>1230</v>
      </c>
      <c r="D12" s="199">
        <v>14.1</v>
      </c>
      <c r="E12" s="2">
        <v>18.5</v>
      </c>
      <c r="F12" s="48">
        <f t="shared" si="0"/>
        <v>4.4</v>
      </c>
      <c r="G12" s="12">
        <v>-85</v>
      </c>
      <c r="H12" s="60">
        <v>137.3</v>
      </c>
      <c r="I12" s="80">
        <f t="shared" si="1"/>
        <v>3.204661325564458</v>
      </c>
      <c r="J12" s="194" t="s">
        <v>220</v>
      </c>
      <c r="K12" s="14">
        <v>1</v>
      </c>
      <c r="L12" s="14">
        <v>0.36</v>
      </c>
    </row>
    <row r="13" spans="1:12" ht="11.25">
      <c r="A13" s="11">
        <v>8</v>
      </c>
      <c r="B13" s="48" t="s">
        <v>181</v>
      </c>
      <c r="C13" s="16">
        <v>21</v>
      </c>
      <c r="D13" s="199">
        <v>13.3</v>
      </c>
      <c r="E13" s="2">
        <v>18.3</v>
      </c>
      <c r="F13" s="48">
        <f t="shared" si="0"/>
        <v>5</v>
      </c>
      <c r="G13" s="12">
        <v>0</v>
      </c>
      <c r="H13" s="60">
        <v>249.6</v>
      </c>
      <c r="I13" s="80">
        <f t="shared" si="1"/>
        <v>2.003205128205128</v>
      </c>
      <c r="J13" s="194" t="s">
        <v>221</v>
      </c>
      <c r="K13" s="14">
        <v>1</v>
      </c>
      <c r="L13" s="14">
        <v>0.6</v>
      </c>
    </row>
    <row r="14" spans="1:12" ht="11.25">
      <c r="A14" s="11">
        <v>9</v>
      </c>
      <c r="B14" s="48" t="s">
        <v>180</v>
      </c>
      <c r="C14" s="16">
        <v>919</v>
      </c>
      <c r="D14" s="199">
        <v>8.2</v>
      </c>
      <c r="E14" s="2">
        <v>4.6</v>
      </c>
      <c r="F14" s="48">
        <f t="shared" si="0"/>
        <v>-3.5999999999999996</v>
      </c>
      <c r="G14" s="12">
        <v>-138</v>
      </c>
      <c r="H14" s="60">
        <v>140.7</v>
      </c>
      <c r="I14" s="80">
        <f t="shared" si="1"/>
        <v>-2.55863539445629</v>
      </c>
      <c r="J14" s="194" t="s">
        <v>186</v>
      </c>
      <c r="K14" s="14">
        <v>1</v>
      </c>
      <c r="L14" s="14">
        <v>1</v>
      </c>
    </row>
    <row r="15" spans="1:12" ht="11.25">
      <c r="A15" s="11">
        <v>10</v>
      </c>
      <c r="B15" s="48" t="s">
        <v>182</v>
      </c>
      <c r="C15" s="16">
        <v>319</v>
      </c>
      <c r="D15" s="199">
        <v>17.7</v>
      </c>
      <c r="E15" s="2">
        <v>18.1</v>
      </c>
      <c r="F15" s="48">
        <f t="shared" si="0"/>
        <v>0.40000000000000213</v>
      </c>
      <c r="G15" s="12">
        <v>-62</v>
      </c>
      <c r="H15" s="60">
        <v>547.8</v>
      </c>
      <c r="I15" s="80">
        <f t="shared" si="1"/>
        <v>0.07301935012778425</v>
      </c>
      <c r="J15" s="194" t="s">
        <v>222</v>
      </c>
      <c r="K15" s="14">
        <v>1</v>
      </c>
      <c r="L15" s="14">
        <v>0.99</v>
      </c>
    </row>
    <row r="16" spans="1:12" ht="11.25">
      <c r="A16" s="11">
        <v>11</v>
      </c>
      <c r="B16" s="48" t="s">
        <v>183</v>
      </c>
      <c r="C16" s="16">
        <v>1324</v>
      </c>
      <c r="D16" s="199">
        <v>53.9</v>
      </c>
      <c r="E16" s="2">
        <v>11.4</v>
      </c>
      <c r="F16" s="48">
        <f t="shared" si="0"/>
        <v>-42.5</v>
      </c>
      <c r="G16" s="12">
        <v>-423</v>
      </c>
      <c r="H16" s="60">
        <v>253.1</v>
      </c>
      <c r="I16" s="80">
        <f t="shared" si="1"/>
        <v>-16.79178190438562</v>
      </c>
      <c r="J16" s="194" t="s">
        <v>186</v>
      </c>
      <c r="K16" s="14">
        <v>1</v>
      </c>
      <c r="L16" s="14">
        <v>1</v>
      </c>
    </row>
    <row r="17" spans="1:12" ht="11.25">
      <c r="A17" s="11">
        <v>12</v>
      </c>
      <c r="B17" s="48" t="s">
        <v>184</v>
      </c>
      <c r="C17" s="16">
        <v>365</v>
      </c>
      <c r="D17" s="60">
        <v>11.8</v>
      </c>
      <c r="E17" s="23">
        <v>15.2</v>
      </c>
      <c r="F17" s="48">
        <f t="shared" si="0"/>
        <v>3.3999999999999986</v>
      </c>
      <c r="G17" s="12">
        <v>-286</v>
      </c>
      <c r="H17" s="60">
        <v>241.5</v>
      </c>
      <c r="I17" s="80">
        <f t="shared" si="1"/>
        <v>1.407867494824016</v>
      </c>
      <c r="J17" s="194" t="s">
        <v>223</v>
      </c>
      <c r="K17" s="14">
        <v>1</v>
      </c>
      <c r="L17" s="14">
        <v>0.72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8" t="s">
        <v>39</v>
      </c>
      <c r="B30" s="209"/>
      <c r="C30" s="19">
        <f aca="true" t="shared" si="3" ref="C30:H30">SUM(C6:C29)</f>
        <v>22646</v>
      </c>
      <c r="D30" s="19">
        <f>SUM(D6:D29)</f>
        <v>446.8</v>
      </c>
      <c r="E30" s="19">
        <f>SUM(E6:E29)</f>
        <v>502.30000000000007</v>
      </c>
      <c r="F30" s="19">
        <f t="shared" si="3"/>
        <v>55.50000000000002</v>
      </c>
      <c r="G30" s="19">
        <f t="shared" si="3"/>
        <v>-3331.1000000000004</v>
      </c>
      <c r="H30" s="19">
        <f t="shared" si="3"/>
        <v>5865.000000000001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4" sqref="E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14" t="s">
        <v>101</v>
      </c>
      <c r="C1" s="214"/>
      <c r="D1" s="214"/>
      <c r="E1" s="214"/>
      <c r="F1" s="214"/>
      <c r="G1" s="214"/>
      <c r="H1" s="214"/>
      <c r="I1" s="214"/>
      <c r="J1" s="214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10" t="s">
        <v>3</v>
      </c>
      <c r="B4" s="211" t="s">
        <v>102</v>
      </c>
      <c r="C4" s="211" t="s">
        <v>103</v>
      </c>
      <c r="D4" s="211" t="s">
        <v>190</v>
      </c>
      <c r="E4" s="211" t="s">
        <v>191</v>
      </c>
      <c r="F4" s="211" t="s">
        <v>104</v>
      </c>
      <c r="G4" s="211" t="s">
        <v>99</v>
      </c>
      <c r="H4" s="211" t="s">
        <v>100</v>
      </c>
      <c r="I4" s="211" t="s">
        <v>5</v>
      </c>
      <c r="J4" s="215" t="s">
        <v>6</v>
      </c>
    </row>
    <row r="5" spans="1:10" ht="135" customHeight="1">
      <c r="A5" s="210"/>
      <c r="B5" s="212"/>
      <c r="C5" s="213"/>
      <c r="D5" s="213"/>
      <c r="E5" s="213"/>
      <c r="F5" s="213"/>
      <c r="G5" s="213"/>
      <c r="H5" s="212"/>
      <c r="I5" s="212"/>
      <c r="J5" s="216"/>
    </row>
    <row r="6" spans="1:10" s="10" customFormat="1" ht="51" customHeight="1">
      <c r="A6" s="210"/>
      <c r="B6" s="213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13"/>
      <c r="I6" s="213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174</v>
      </c>
      <c r="C8" s="48">
        <v>656.7</v>
      </c>
      <c r="D8" s="60">
        <v>3484.9</v>
      </c>
      <c r="E8" s="184"/>
      <c r="F8" s="13">
        <f>D8+E8</f>
        <v>3484.9</v>
      </c>
      <c r="G8" s="17">
        <f aca="true" t="shared" si="0" ref="G8:G31">C8/(C8+F8)*100</f>
        <v>15.856190844118215</v>
      </c>
      <c r="H8" s="15">
        <v>0.69</v>
      </c>
      <c r="I8" s="14">
        <v>1.2</v>
      </c>
      <c r="J8" s="38">
        <f aca="true" t="shared" si="1" ref="J8:J31">H8*I8</f>
        <v>0.828</v>
      </c>
    </row>
    <row r="9" spans="1:10" ht="11.25">
      <c r="A9" s="11">
        <v>2</v>
      </c>
      <c r="B9" s="16" t="s">
        <v>173</v>
      </c>
      <c r="C9" s="48">
        <v>1026.4</v>
      </c>
      <c r="D9" s="60">
        <v>212.5</v>
      </c>
      <c r="E9" s="33">
        <v>28</v>
      </c>
      <c r="F9" s="13">
        <f aca="true" t="shared" si="2" ref="F9:F31">D9+E9</f>
        <v>240.5</v>
      </c>
      <c r="G9" s="17">
        <f t="shared" si="0"/>
        <v>81.01665482674244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2112.5</v>
      </c>
      <c r="D10" s="60">
        <v>452.9</v>
      </c>
      <c r="E10" s="33">
        <v>65</v>
      </c>
      <c r="F10" s="13">
        <f t="shared" si="2"/>
        <v>517.9</v>
      </c>
      <c r="G10" s="17">
        <f t="shared" si="0"/>
        <v>80.31097931873478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900.3</v>
      </c>
      <c r="D11" s="60">
        <v>168</v>
      </c>
      <c r="E11" s="33">
        <v>29</v>
      </c>
      <c r="F11" s="13">
        <f t="shared" si="2"/>
        <v>197</v>
      </c>
      <c r="G11" s="17">
        <f t="shared" si="0"/>
        <v>82.04684224915702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893.3</v>
      </c>
      <c r="D12" s="60">
        <v>153.4</v>
      </c>
      <c r="E12" s="33">
        <v>23</v>
      </c>
      <c r="F12" s="13">
        <f t="shared" si="2"/>
        <v>176.4</v>
      </c>
      <c r="G12" s="17">
        <f t="shared" si="0"/>
        <v>83.5093951575208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769.7</v>
      </c>
      <c r="D13" s="60">
        <v>191.7</v>
      </c>
      <c r="E13" s="33">
        <v>50</v>
      </c>
      <c r="F13" s="13">
        <f t="shared" si="2"/>
        <v>241.7</v>
      </c>
      <c r="G13" s="17">
        <f t="shared" si="0"/>
        <v>76.10243227209807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1271.1</v>
      </c>
      <c r="D14" s="60">
        <v>149.8</v>
      </c>
      <c r="E14" s="33">
        <v>20</v>
      </c>
      <c r="F14" s="13">
        <f t="shared" si="2"/>
        <v>169.8</v>
      </c>
      <c r="G14" s="17">
        <f t="shared" si="0"/>
        <v>88.21569852175723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2245.3</v>
      </c>
      <c r="D15" s="60">
        <v>339.7</v>
      </c>
      <c r="E15" s="33">
        <v>26</v>
      </c>
      <c r="F15" s="13">
        <f t="shared" si="2"/>
        <v>365.7</v>
      </c>
      <c r="G15" s="17">
        <f t="shared" si="0"/>
        <v>85.99387207966296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819.4</v>
      </c>
      <c r="D16" s="60">
        <v>157</v>
      </c>
      <c r="E16" s="33">
        <v>8</v>
      </c>
      <c r="F16" s="13">
        <f t="shared" si="2"/>
        <v>165</v>
      </c>
      <c r="G16" s="17">
        <f t="shared" si="0"/>
        <v>83.23852092645267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1200.8</v>
      </c>
      <c r="D17" s="60">
        <v>689.9</v>
      </c>
      <c r="E17" s="33">
        <v>54</v>
      </c>
      <c r="F17" s="13">
        <f t="shared" si="2"/>
        <v>743.9</v>
      </c>
      <c r="G17" s="17">
        <f t="shared" si="0"/>
        <v>61.7473132102638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1957.6</v>
      </c>
      <c r="D18" s="60">
        <v>308.4</v>
      </c>
      <c r="E18" s="33">
        <v>58</v>
      </c>
      <c r="F18" s="13">
        <f t="shared" si="2"/>
        <v>366.4</v>
      </c>
      <c r="G18" s="17">
        <f t="shared" si="0"/>
        <v>84.23407917383821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1719.4</v>
      </c>
      <c r="D19" s="60">
        <v>279.5</v>
      </c>
      <c r="E19" s="33">
        <v>82</v>
      </c>
      <c r="F19" s="13">
        <f t="shared" si="2"/>
        <v>361.5</v>
      </c>
      <c r="G19" s="17">
        <f t="shared" si="0"/>
        <v>82.62770916430391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8" t="s">
        <v>78</v>
      </c>
      <c r="B32" s="209"/>
      <c r="C32" s="30">
        <f>SUM(C8:C31)</f>
        <v>15572.499999999998</v>
      </c>
      <c r="D32" s="30">
        <f>SUM(D8:D31)</f>
        <v>6587.699999999999</v>
      </c>
      <c r="E32" s="19">
        <f>SUM(E8:E31)</f>
        <v>443</v>
      </c>
      <c r="F32" s="19">
        <f>SUM(F8:F31)</f>
        <v>7030.699999999999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E1">
      <selection activeCell="G6" sqref="G6:G17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.75">
      <c r="A1" s="214" t="s">
        <v>105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10" t="s">
        <v>3</v>
      </c>
      <c r="B3" s="208" t="s">
        <v>102</v>
      </c>
      <c r="C3" s="36" t="s">
        <v>192</v>
      </c>
      <c r="D3" s="34" t="s">
        <v>126</v>
      </c>
      <c r="E3" s="98" t="s">
        <v>106</v>
      </c>
      <c r="F3" s="36" t="s">
        <v>193</v>
      </c>
      <c r="G3" s="160" t="s">
        <v>127</v>
      </c>
      <c r="H3" s="98" t="s">
        <v>128</v>
      </c>
      <c r="I3" s="28" t="s">
        <v>24</v>
      </c>
      <c r="J3" s="211" t="s">
        <v>80</v>
      </c>
      <c r="K3" s="211" t="s">
        <v>5</v>
      </c>
      <c r="L3" s="29" t="s">
        <v>6</v>
      </c>
    </row>
    <row r="4" spans="1:12" ht="45.75" customHeight="1">
      <c r="A4" s="210"/>
      <c r="B4" s="208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3" t="s">
        <v>55</v>
      </c>
      <c r="I4" s="144" t="s">
        <v>91</v>
      </c>
      <c r="J4" s="213"/>
      <c r="K4" s="213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174</v>
      </c>
      <c r="C6" s="48">
        <v>1938.6</v>
      </c>
      <c r="D6" s="48">
        <v>0</v>
      </c>
      <c r="E6" s="84">
        <f aca="true" t="shared" si="0" ref="E6:E29">C6-D6</f>
        <v>1938.6</v>
      </c>
      <c r="F6" s="33">
        <v>8058</v>
      </c>
      <c r="G6" s="33">
        <v>1906</v>
      </c>
      <c r="H6" s="196">
        <f>F6-G6</f>
        <v>6152</v>
      </c>
      <c r="I6" s="177">
        <f aca="true" t="shared" si="1" ref="I6:I29">E6/H6*100</f>
        <v>31.511703511053312</v>
      </c>
      <c r="J6" s="178">
        <v>0.5</v>
      </c>
      <c r="K6" s="179">
        <v>0.5</v>
      </c>
      <c r="L6" s="179">
        <v>0.5</v>
      </c>
    </row>
    <row r="7" spans="1:12" ht="11.25">
      <c r="A7" s="100">
        <v>2</v>
      </c>
      <c r="B7" s="16" t="s">
        <v>173</v>
      </c>
      <c r="C7" s="48">
        <v>5</v>
      </c>
      <c r="D7" s="48">
        <v>0</v>
      </c>
      <c r="E7" s="84">
        <f t="shared" si="0"/>
        <v>5</v>
      </c>
      <c r="F7" s="33">
        <v>1664.7</v>
      </c>
      <c r="G7" s="33">
        <v>169.4</v>
      </c>
      <c r="H7" s="196">
        <f aca="true" t="shared" si="2" ref="H7:H17">F7-G7</f>
        <v>1495.3</v>
      </c>
      <c r="I7" s="177">
        <f t="shared" si="1"/>
        <v>0.3343810606567244</v>
      </c>
      <c r="J7" s="178">
        <v>0</v>
      </c>
      <c r="K7" s="179">
        <v>0.5</v>
      </c>
      <c r="L7" s="179">
        <f aca="true" t="shared" si="3" ref="L7:L29">J7*K7</f>
        <v>0</v>
      </c>
    </row>
    <row r="8" spans="1:12" ht="11.25">
      <c r="A8" s="100">
        <v>3</v>
      </c>
      <c r="B8" s="16" t="s">
        <v>175</v>
      </c>
      <c r="C8" s="48">
        <v>82</v>
      </c>
      <c r="D8" s="48">
        <v>0</v>
      </c>
      <c r="E8" s="84">
        <f t="shared" si="0"/>
        <v>82</v>
      </c>
      <c r="F8" s="33">
        <v>3611.3</v>
      </c>
      <c r="G8" s="33">
        <v>719.5</v>
      </c>
      <c r="H8" s="196">
        <f t="shared" si="2"/>
        <v>2891.8</v>
      </c>
      <c r="I8" s="177">
        <f t="shared" si="1"/>
        <v>2.835604122000138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176</v>
      </c>
      <c r="C9" s="48">
        <v>5</v>
      </c>
      <c r="D9" s="48">
        <v>0</v>
      </c>
      <c r="E9" s="84">
        <f t="shared" si="0"/>
        <v>5</v>
      </c>
      <c r="F9" s="33">
        <v>1612.7</v>
      </c>
      <c r="G9" s="33">
        <v>222.4</v>
      </c>
      <c r="H9" s="196">
        <f t="shared" si="2"/>
        <v>1390.3</v>
      </c>
      <c r="I9" s="177">
        <f t="shared" si="1"/>
        <v>0.3596346112349853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177</v>
      </c>
      <c r="C10" s="48">
        <v>5</v>
      </c>
      <c r="D10" s="48">
        <v>0</v>
      </c>
      <c r="E10" s="84">
        <f t="shared" si="0"/>
        <v>5</v>
      </c>
      <c r="F10" s="33">
        <v>1592</v>
      </c>
      <c r="G10" s="33">
        <v>407.2</v>
      </c>
      <c r="H10" s="196">
        <f t="shared" si="2"/>
        <v>1184.8</v>
      </c>
      <c r="I10" s="177">
        <f t="shared" si="1"/>
        <v>0.4220121539500338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178</v>
      </c>
      <c r="C11" s="48">
        <v>5</v>
      </c>
      <c r="D11" s="48">
        <v>0</v>
      </c>
      <c r="E11" s="84">
        <f t="shared" si="0"/>
        <v>5</v>
      </c>
      <c r="F11" s="33">
        <v>1370.9</v>
      </c>
      <c r="G11" s="33">
        <v>294.8</v>
      </c>
      <c r="H11" s="196">
        <f t="shared" si="2"/>
        <v>1076.1000000000001</v>
      </c>
      <c r="I11" s="177">
        <f t="shared" si="1"/>
        <v>0.464640832636372</v>
      </c>
      <c r="J11" s="178">
        <v>0</v>
      </c>
      <c r="K11" s="179">
        <v>0.5</v>
      </c>
      <c r="L11" s="179">
        <f t="shared" si="3"/>
        <v>0</v>
      </c>
    </row>
    <row r="12" spans="1:12" ht="11.25">
      <c r="A12" s="100">
        <v>7</v>
      </c>
      <c r="B12" s="16" t="s">
        <v>179</v>
      </c>
      <c r="C12" s="48">
        <v>50</v>
      </c>
      <c r="D12" s="48">
        <v>0</v>
      </c>
      <c r="E12" s="84">
        <f t="shared" si="0"/>
        <v>50</v>
      </c>
      <c r="F12" s="33">
        <v>1915.1</v>
      </c>
      <c r="G12" s="33">
        <v>434.5</v>
      </c>
      <c r="H12" s="196">
        <f t="shared" si="2"/>
        <v>1480.6</v>
      </c>
      <c r="I12" s="177">
        <f t="shared" si="1"/>
        <v>3.377009320545725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181</v>
      </c>
      <c r="C13" s="48">
        <v>5479</v>
      </c>
      <c r="D13" s="48">
        <v>0</v>
      </c>
      <c r="E13" s="84">
        <f t="shared" si="0"/>
        <v>5479</v>
      </c>
      <c r="F13" s="33">
        <v>10157.7</v>
      </c>
      <c r="G13" s="33">
        <v>6702.3</v>
      </c>
      <c r="H13" s="196">
        <f t="shared" si="2"/>
        <v>3455.4000000000005</v>
      </c>
      <c r="I13" s="177">
        <f t="shared" si="1"/>
        <v>158.5634079990739</v>
      </c>
      <c r="J13" s="178">
        <v>0.5</v>
      </c>
      <c r="K13" s="179">
        <v>0.5</v>
      </c>
      <c r="L13" s="179">
        <v>0.5</v>
      </c>
    </row>
    <row r="14" spans="1:12" ht="11.25">
      <c r="A14" s="100">
        <v>9</v>
      </c>
      <c r="B14" s="16" t="s">
        <v>180</v>
      </c>
      <c r="C14" s="48">
        <v>15.2</v>
      </c>
      <c r="D14" s="48">
        <v>0</v>
      </c>
      <c r="E14" s="84">
        <f t="shared" si="0"/>
        <v>15.2</v>
      </c>
      <c r="F14" s="33">
        <v>1205.3</v>
      </c>
      <c r="G14" s="33">
        <v>144.9</v>
      </c>
      <c r="H14" s="196">
        <f t="shared" si="2"/>
        <v>1060.3999999999999</v>
      </c>
      <c r="I14" s="177">
        <f t="shared" si="1"/>
        <v>1.4334213504337987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182</v>
      </c>
      <c r="C15" s="48">
        <v>20</v>
      </c>
      <c r="D15" s="48">
        <v>0</v>
      </c>
      <c r="E15" s="84">
        <f t="shared" si="0"/>
        <v>20</v>
      </c>
      <c r="F15" s="33">
        <v>4771.2</v>
      </c>
      <c r="G15" s="33">
        <v>2389.8</v>
      </c>
      <c r="H15" s="196">
        <f t="shared" si="2"/>
        <v>2381.3999999999996</v>
      </c>
      <c r="I15" s="177">
        <f t="shared" si="1"/>
        <v>0.8398421096833796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183</v>
      </c>
      <c r="C16" s="48">
        <v>48.8</v>
      </c>
      <c r="D16" s="48">
        <v>0</v>
      </c>
      <c r="E16" s="84">
        <f t="shared" si="0"/>
        <v>48.8</v>
      </c>
      <c r="F16" s="33">
        <v>3590.9</v>
      </c>
      <c r="G16" s="33">
        <v>1097.2</v>
      </c>
      <c r="H16" s="196">
        <f t="shared" si="2"/>
        <v>2493.7</v>
      </c>
      <c r="I16" s="177">
        <f t="shared" si="1"/>
        <v>1.9569314672975897</v>
      </c>
      <c r="J16" s="178">
        <v>0</v>
      </c>
      <c r="K16" s="179">
        <v>0.5</v>
      </c>
      <c r="L16" s="179">
        <v>0</v>
      </c>
    </row>
    <row r="17" spans="1:12" ht="11.25">
      <c r="A17" s="100">
        <v>12</v>
      </c>
      <c r="B17" s="16" t="s">
        <v>184</v>
      </c>
      <c r="C17" s="48">
        <v>93.7</v>
      </c>
      <c r="D17" s="48">
        <v>0</v>
      </c>
      <c r="E17" s="84">
        <f t="shared" si="0"/>
        <v>93.7</v>
      </c>
      <c r="F17" s="33">
        <v>3089.9</v>
      </c>
      <c r="G17" s="33">
        <v>743.5</v>
      </c>
      <c r="H17" s="206">
        <f t="shared" si="2"/>
        <v>2346.4</v>
      </c>
      <c r="I17" s="177">
        <f t="shared" si="1"/>
        <v>3.9933515172178655</v>
      </c>
      <c r="J17" s="178">
        <v>0</v>
      </c>
      <c r="K17" s="179">
        <v>0.5</v>
      </c>
      <c r="L17" s="179">
        <v>0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165">
        <f aca="true" t="shared" si="4" ref="H18:H29">F18-G18</f>
        <v>0</v>
      </c>
      <c r="I18" s="177" t="e">
        <f t="shared" si="1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4"/>
        <v>0</v>
      </c>
      <c r="I19" s="177" t="e">
        <f t="shared" si="1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4"/>
        <v>0</v>
      </c>
      <c r="I20" s="177" t="e">
        <f t="shared" si="1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4"/>
        <v>0</v>
      </c>
      <c r="I21" s="177" t="e">
        <f t="shared" si="1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4"/>
        <v>0</v>
      </c>
      <c r="I22" s="177" t="e">
        <f t="shared" si="1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4"/>
        <v>0</v>
      </c>
      <c r="I23" s="177" t="e">
        <f t="shared" si="1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4"/>
        <v>0</v>
      </c>
      <c r="I24" s="177" t="e">
        <f t="shared" si="1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4"/>
        <v>0</v>
      </c>
      <c r="I25" s="177" t="e">
        <f t="shared" si="1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4"/>
        <v>0</v>
      </c>
      <c r="I26" s="177" t="e">
        <f t="shared" si="1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4"/>
        <v>0</v>
      </c>
      <c r="I27" s="177" t="e">
        <f t="shared" si="1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4"/>
        <v>0</v>
      </c>
      <c r="I28" s="177" t="e">
        <f t="shared" si="1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4"/>
        <v>0</v>
      </c>
      <c r="I29" s="177" t="e">
        <f t="shared" si="1"/>
        <v>#DIV/0!</v>
      </c>
      <c r="J29" s="178"/>
      <c r="K29" s="179">
        <v>0.5</v>
      </c>
      <c r="L29" s="179">
        <f t="shared" si="3"/>
        <v>0</v>
      </c>
    </row>
    <row r="30" spans="1:12" ht="11.25">
      <c r="A30" s="208" t="s">
        <v>65</v>
      </c>
      <c r="B30" s="209"/>
      <c r="C30" s="30">
        <f aca="true" t="shared" si="5" ref="C30:H30">SUM(C6:C29)</f>
        <v>7747.3</v>
      </c>
      <c r="D30" s="30">
        <f t="shared" si="5"/>
        <v>0</v>
      </c>
      <c r="E30" s="141">
        <f t="shared" si="5"/>
        <v>7747.3</v>
      </c>
      <c r="F30" s="141">
        <f t="shared" si="5"/>
        <v>42639.700000000004</v>
      </c>
      <c r="G30" s="141">
        <f>SUM(G6:G29)</f>
        <v>15231.5</v>
      </c>
      <c r="H30" s="85">
        <f t="shared" si="5"/>
        <v>27408.2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" sqref="I6:I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14" t="s">
        <v>108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4" ht="11.25">
      <c r="A2" s="113"/>
      <c r="B2" s="114"/>
      <c r="C2" s="114"/>
      <c r="D2" s="114"/>
    </row>
    <row r="3" spans="1:14" ht="173.25" customHeight="1">
      <c r="A3" s="210" t="s">
        <v>3</v>
      </c>
      <c r="B3" s="211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194</v>
      </c>
      <c r="I3" s="160" t="s">
        <v>130</v>
      </c>
      <c r="J3" s="98" t="s">
        <v>131</v>
      </c>
      <c r="K3" s="5" t="s">
        <v>83</v>
      </c>
      <c r="L3" s="211" t="s">
        <v>4</v>
      </c>
      <c r="M3" s="211" t="s">
        <v>5</v>
      </c>
      <c r="N3" s="29" t="s">
        <v>6</v>
      </c>
    </row>
    <row r="4" spans="1:14" ht="53.25" customHeight="1">
      <c r="A4" s="217"/>
      <c r="B4" s="213"/>
      <c r="C4" s="8" t="s">
        <v>26</v>
      </c>
      <c r="D4" s="96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1" t="s">
        <v>84</v>
      </c>
      <c r="K4" s="135" t="s">
        <v>85</v>
      </c>
      <c r="L4" s="213"/>
      <c r="M4" s="213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174</v>
      </c>
      <c r="C6" s="154">
        <v>842.7</v>
      </c>
      <c r="D6" s="18">
        <v>77.3</v>
      </c>
      <c r="E6" s="154">
        <f>C6-D6</f>
        <v>765.4000000000001</v>
      </c>
      <c r="F6" s="163">
        <v>0</v>
      </c>
      <c r="G6" s="164">
        <v>0</v>
      </c>
      <c r="H6" s="33">
        <v>8058</v>
      </c>
      <c r="I6" s="33">
        <v>1906</v>
      </c>
      <c r="J6" s="196">
        <f>H6-I6</f>
        <v>6152</v>
      </c>
      <c r="K6" s="166">
        <f aca="true" t="shared" si="0" ref="K6:K29">(E6+F6+G6)/J6*100</f>
        <v>12.441482444733422</v>
      </c>
      <c r="L6" s="167">
        <v>1</v>
      </c>
      <c r="M6" s="125">
        <v>1.5</v>
      </c>
      <c r="N6" s="125">
        <f aca="true" t="shared" si="1" ref="N6:N29">L6*M6</f>
        <v>1.5</v>
      </c>
    </row>
    <row r="7" spans="1:14" ht="11.25">
      <c r="A7" s="100">
        <v>2</v>
      </c>
      <c r="B7" s="16" t="s">
        <v>173</v>
      </c>
      <c r="C7" s="84">
        <v>808.7</v>
      </c>
      <c r="D7" s="18">
        <v>30.9</v>
      </c>
      <c r="E7" s="154">
        <f aca="true" t="shared" si="2" ref="E7:E17">C7-D7</f>
        <v>777.8000000000001</v>
      </c>
      <c r="F7" s="163">
        <v>0</v>
      </c>
      <c r="G7" s="164">
        <v>0</v>
      </c>
      <c r="H7" s="33">
        <v>1664.7</v>
      </c>
      <c r="I7" s="33">
        <v>169.4</v>
      </c>
      <c r="J7" s="196">
        <f aca="true" t="shared" si="3" ref="J7:J17">H7-I7</f>
        <v>1495.3</v>
      </c>
      <c r="K7" s="166">
        <f t="shared" si="0"/>
        <v>52.01631779576006</v>
      </c>
      <c r="L7" s="167">
        <v>0.36</v>
      </c>
      <c r="M7" s="125">
        <v>1.5</v>
      </c>
      <c r="N7" s="125">
        <f t="shared" si="1"/>
        <v>0.54</v>
      </c>
    </row>
    <row r="8" spans="1:14" ht="11.25">
      <c r="A8" s="100">
        <v>3</v>
      </c>
      <c r="B8" s="16" t="s">
        <v>175</v>
      </c>
      <c r="C8" s="140">
        <v>1526.5</v>
      </c>
      <c r="D8" s="18">
        <v>77.3</v>
      </c>
      <c r="E8" s="154">
        <f t="shared" si="2"/>
        <v>1449.2</v>
      </c>
      <c r="F8" s="163">
        <v>0</v>
      </c>
      <c r="G8" s="164">
        <v>0</v>
      </c>
      <c r="H8" s="33">
        <v>3611.3</v>
      </c>
      <c r="I8" s="33">
        <v>719.5</v>
      </c>
      <c r="J8" s="196">
        <f t="shared" si="3"/>
        <v>2891.8</v>
      </c>
      <c r="K8" s="166">
        <f t="shared" si="0"/>
        <v>50.114115775641466</v>
      </c>
      <c r="L8" s="167">
        <v>0.4</v>
      </c>
      <c r="M8" s="125">
        <v>1.5</v>
      </c>
      <c r="N8" s="125">
        <f t="shared" si="1"/>
        <v>0.6000000000000001</v>
      </c>
    </row>
    <row r="9" spans="1:14" ht="11.25">
      <c r="A9" s="100">
        <v>4</v>
      </c>
      <c r="B9" s="16" t="s">
        <v>176</v>
      </c>
      <c r="C9" s="84">
        <v>641.2</v>
      </c>
      <c r="D9" s="18">
        <v>30.9</v>
      </c>
      <c r="E9" s="154">
        <f t="shared" si="2"/>
        <v>610.3000000000001</v>
      </c>
      <c r="F9" s="163">
        <v>0</v>
      </c>
      <c r="G9" s="164">
        <v>0</v>
      </c>
      <c r="H9" s="33">
        <v>1612.7</v>
      </c>
      <c r="I9" s="33">
        <v>222.4</v>
      </c>
      <c r="J9" s="196">
        <f t="shared" si="3"/>
        <v>1390.3</v>
      </c>
      <c r="K9" s="166">
        <f t="shared" si="0"/>
        <v>43.8970006473423</v>
      </c>
      <c r="L9" s="167">
        <v>0.53</v>
      </c>
      <c r="M9" s="125">
        <v>1.5</v>
      </c>
      <c r="N9" s="125">
        <v>0.795</v>
      </c>
    </row>
    <row r="10" spans="1:14" ht="11.25">
      <c r="A10" s="100">
        <v>5</v>
      </c>
      <c r="B10" s="16" t="s">
        <v>177</v>
      </c>
      <c r="C10" s="84">
        <v>660.5</v>
      </c>
      <c r="D10" s="18">
        <v>30.9</v>
      </c>
      <c r="E10" s="154">
        <f t="shared" si="2"/>
        <v>629.6</v>
      </c>
      <c r="F10" s="163">
        <v>0</v>
      </c>
      <c r="G10" s="164">
        <v>0</v>
      </c>
      <c r="H10" s="33">
        <v>1592</v>
      </c>
      <c r="I10" s="33">
        <v>407.2</v>
      </c>
      <c r="J10" s="196">
        <f t="shared" si="3"/>
        <v>1184.8</v>
      </c>
      <c r="K10" s="166">
        <f t="shared" si="0"/>
        <v>53.13977042538826</v>
      </c>
      <c r="L10" s="167">
        <v>0.34</v>
      </c>
      <c r="M10" s="125">
        <v>1.5</v>
      </c>
      <c r="N10" s="125">
        <v>0.51</v>
      </c>
    </row>
    <row r="11" spans="1:14" ht="11.25">
      <c r="A11" s="100">
        <v>6</v>
      </c>
      <c r="B11" s="16" t="s">
        <v>178</v>
      </c>
      <c r="C11" s="84">
        <v>676.8</v>
      </c>
      <c r="D11" s="18">
        <v>30.9</v>
      </c>
      <c r="E11" s="154">
        <f t="shared" si="2"/>
        <v>645.9</v>
      </c>
      <c r="F11" s="163">
        <v>0</v>
      </c>
      <c r="G11" s="164">
        <v>0</v>
      </c>
      <c r="H11" s="33">
        <v>1370.9</v>
      </c>
      <c r="I11" s="33">
        <v>294.8</v>
      </c>
      <c r="J11" s="196">
        <f t="shared" si="3"/>
        <v>1076.1000000000001</v>
      </c>
      <c r="K11" s="166">
        <f t="shared" si="0"/>
        <v>60.022302759966536</v>
      </c>
      <c r="L11" s="167">
        <v>0.2</v>
      </c>
      <c r="M11" s="125">
        <v>1.5</v>
      </c>
      <c r="N11" s="125">
        <f t="shared" si="1"/>
        <v>0.30000000000000004</v>
      </c>
    </row>
    <row r="12" spans="1:14" ht="11.25">
      <c r="A12" s="100">
        <v>7</v>
      </c>
      <c r="B12" s="16" t="s">
        <v>179</v>
      </c>
      <c r="C12" s="84">
        <v>798.8</v>
      </c>
      <c r="D12" s="18">
        <v>77.3</v>
      </c>
      <c r="E12" s="154">
        <f t="shared" si="2"/>
        <v>721.5</v>
      </c>
      <c r="F12" s="163">
        <v>0</v>
      </c>
      <c r="G12" s="164">
        <v>0</v>
      </c>
      <c r="H12" s="33">
        <v>1915.1</v>
      </c>
      <c r="I12" s="33">
        <v>434.5</v>
      </c>
      <c r="J12" s="196">
        <f t="shared" si="3"/>
        <v>1480.6</v>
      </c>
      <c r="K12" s="166">
        <f t="shared" si="0"/>
        <v>48.730244495474814</v>
      </c>
      <c r="L12" s="167">
        <v>0.43</v>
      </c>
      <c r="M12" s="125">
        <v>1.5</v>
      </c>
      <c r="N12" s="125">
        <f t="shared" si="1"/>
        <v>0.645</v>
      </c>
    </row>
    <row r="13" spans="1:14" ht="11.25">
      <c r="A13" s="100">
        <v>8</v>
      </c>
      <c r="B13" s="16" t="s">
        <v>181</v>
      </c>
      <c r="C13" s="84">
        <v>1338.8</v>
      </c>
      <c r="D13" s="18">
        <v>77.3</v>
      </c>
      <c r="E13" s="154">
        <f t="shared" si="2"/>
        <v>1261.5</v>
      </c>
      <c r="F13" s="163">
        <v>0</v>
      </c>
      <c r="G13" s="164">
        <v>0</v>
      </c>
      <c r="H13" s="33">
        <v>10157.7</v>
      </c>
      <c r="I13" s="33">
        <v>6702.3</v>
      </c>
      <c r="J13" s="196">
        <f t="shared" si="3"/>
        <v>3455.4000000000005</v>
      </c>
      <c r="K13" s="166">
        <f t="shared" si="0"/>
        <v>36.508074318458064</v>
      </c>
      <c r="L13" s="167">
        <v>0.67</v>
      </c>
      <c r="M13" s="125">
        <v>1.5</v>
      </c>
      <c r="N13" s="125">
        <f t="shared" si="1"/>
        <v>1.0050000000000001</v>
      </c>
    </row>
    <row r="14" spans="1:14" ht="11.25">
      <c r="A14" s="100">
        <v>9</v>
      </c>
      <c r="B14" s="16" t="s">
        <v>180</v>
      </c>
      <c r="C14" s="84">
        <v>601.8</v>
      </c>
      <c r="D14" s="18">
        <v>30.9</v>
      </c>
      <c r="E14" s="154">
        <f t="shared" si="2"/>
        <v>570.9</v>
      </c>
      <c r="F14" s="163">
        <v>0</v>
      </c>
      <c r="G14" s="164">
        <v>0</v>
      </c>
      <c r="H14" s="33">
        <v>1205.3</v>
      </c>
      <c r="I14" s="33">
        <v>144.9</v>
      </c>
      <c r="J14" s="196">
        <f t="shared" si="3"/>
        <v>1060.3999999999999</v>
      </c>
      <c r="K14" s="166">
        <f t="shared" si="0"/>
        <v>53.83817427385893</v>
      </c>
      <c r="L14" s="167">
        <v>0.33</v>
      </c>
      <c r="M14" s="125">
        <v>1.5</v>
      </c>
      <c r="N14" s="125">
        <v>0.495</v>
      </c>
    </row>
    <row r="15" spans="1:14" ht="11.25">
      <c r="A15" s="100">
        <v>10</v>
      </c>
      <c r="B15" s="16" t="s">
        <v>182</v>
      </c>
      <c r="C15" s="84">
        <v>1128.6</v>
      </c>
      <c r="D15" s="18">
        <v>77.3</v>
      </c>
      <c r="E15" s="154">
        <f t="shared" si="2"/>
        <v>1051.3</v>
      </c>
      <c r="F15" s="163">
        <v>0</v>
      </c>
      <c r="G15" s="164">
        <v>0</v>
      </c>
      <c r="H15" s="33">
        <v>4771.2</v>
      </c>
      <c r="I15" s="33">
        <v>2389.8</v>
      </c>
      <c r="J15" s="196">
        <f t="shared" si="3"/>
        <v>2381.3999999999996</v>
      </c>
      <c r="K15" s="166">
        <f t="shared" si="0"/>
        <v>44.14630049550685</v>
      </c>
      <c r="L15" s="167">
        <v>0.52</v>
      </c>
      <c r="M15" s="125">
        <v>1.5</v>
      </c>
      <c r="N15" s="125">
        <v>0.78</v>
      </c>
    </row>
    <row r="16" spans="1:14" ht="11.25">
      <c r="A16" s="100">
        <v>11</v>
      </c>
      <c r="B16" s="16" t="s">
        <v>183</v>
      </c>
      <c r="C16" s="84">
        <v>1357.8</v>
      </c>
      <c r="D16" s="18">
        <v>77.3</v>
      </c>
      <c r="E16" s="154">
        <f t="shared" si="2"/>
        <v>1280.5</v>
      </c>
      <c r="F16" s="163">
        <v>0</v>
      </c>
      <c r="G16" s="164">
        <v>0</v>
      </c>
      <c r="H16" s="33">
        <v>3590.9</v>
      </c>
      <c r="I16" s="33">
        <v>1097.2</v>
      </c>
      <c r="J16" s="206">
        <f t="shared" si="3"/>
        <v>2493.7</v>
      </c>
      <c r="K16" s="205">
        <f t="shared" si="0"/>
        <v>51.34940048923286</v>
      </c>
      <c r="L16" s="167">
        <v>0.38</v>
      </c>
      <c r="M16" s="125">
        <v>1.5</v>
      </c>
      <c r="N16" s="125">
        <f t="shared" si="1"/>
        <v>0.5700000000000001</v>
      </c>
    </row>
    <row r="17" spans="1:14" ht="11.25">
      <c r="A17" s="100">
        <v>12</v>
      </c>
      <c r="B17" s="16" t="s">
        <v>184</v>
      </c>
      <c r="C17" s="140">
        <v>1098.7</v>
      </c>
      <c r="D17" s="18">
        <v>77.3</v>
      </c>
      <c r="E17" s="203">
        <f t="shared" si="2"/>
        <v>1021.4000000000001</v>
      </c>
      <c r="F17" s="163">
        <v>0</v>
      </c>
      <c r="G17" s="164">
        <v>0</v>
      </c>
      <c r="H17" s="33">
        <v>3089.9</v>
      </c>
      <c r="I17" s="33">
        <v>743.5</v>
      </c>
      <c r="J17" s="206">
        <f t="shared" si="3"/>
        <v>2346.4</v>
      </c>
      <c r="K17" s="166">
        <f t="shared" si="0"/>
        <v>43.530514831230825</v>
      </c>
      <c r="L17" s="167">
        <v>0.53</v>
      </c>
      <c r="M17" s="125">
        <v>1.5</v>
      </c>
      <c r="N17" s="125">
        <f t="shared" si="1"/>
        <v>0.795</v>
      </c>
    </row>
    <row r="18" spans="1:14" ht="11.25">
      <c r="A18" s="100">
        <v>13</v>
      </c>
      <c r="B18" s="48"/>
      <c r="C18" s="84"/>
      <c r="D18" s="18">
        <f aca="true" t="shared" si="4" ref="D18:D29">C18-E18</f>
        <v>0</v>
      </c>
      <c r="E18" s="61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4"/>
        <v>0</v>
      </c>
      <c r="E19" s="54"/>
      <c r="F19" s="170"/>
      <c r="G19" s="61"/>
      <c r="H19" s="33"/>
      <c r="I19" s="33"/>
      <c r="J19" s="165">
        <f aca="true" t="shared" si="5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4"/>
        <v>0</v>
      </c>
      <c r="E20" s="169"/>
      <c r="F20" s="171"/>
      <c r="G20" s="172"/>
      <c r="H20" s="33"/>
      <c r="I20" s="33"/>
      <c r="J20" s="165">
        <f t="shared" si="5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4"/>
        <v>0</v>
      </c>
      <c r="E21" s="61"/>
      <c r="F21" s="170"/>
      <c r="G21" s="172"/>
      <c r="H21" s="33"/>
      <c r="I21" s="33"/>
      <c r="J21" s="165">
        <f t="shared" si="5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4"/>
        <v>0</v>
      </c>
      <c r="E22" s="61"/>
      <c r="F22" s="170"/>
      <c r="G22" s="121"/>
      <c r="H22" s="33"/>
      <c r="I22" s="33"/>
      <c r="J22" s="165">
        <f t="shared" si="5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4"/>
        <v>0</v>
      </c>
      <c r="E23" s="54"/>
      <c r="F23" s="163"/>
      <c r="G23" s="164"/>
      <c r="H23" s="33"/>
      <c r="I23" s="33"/>
      <c r="J23" s="165">
        <f t="shared" si="5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4"/>
        <v>0</v>
      </c>
      <c r="E24" s="61"/>
      <c r="F24" s="170"/>
      <c r="G24" s="164"/>
      <c r="H24" s="33"/>
      <c r="I24" s="33"/>
      <c r="J24" s="165">
        <f t="shared" si="5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4"/>
        <v>0</v>
      </c>
      <c r="E25" s="54"/>
      <c r="F25" s="170"/>
      <c r="G25" s="164"/>
      <c r="H25" s="33"/>
      <c r="I25" s="33"/>
      <c r="J25" s="165">
        <f t="shared" si="5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4"/>
        <v>0</v>
      </c>
      <c r="E26" s="61"/>
      <c r="F26" s="170"/>
      <c r="G26" s="164"/>
      <c r="H26" s="33"/>
      <c r="I26" s="33"/>
      <c r="J26" s="165">
        <f t="shared" si="5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4"/>
        <v>0</v>
      </c>
      <c r="E27" s="61"/>
      <c r="F27" s="163"/>
      <c r="G27" s="164"/>
      <c r="H27" s="33"/>
      <c r="I27" s="33"/>
      <c r="J27" s="165">
        <f t="shared" si="5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4"/>
        <v>0</v>
      </c>
      <c r="E28" s="169"/>
      <c r="F28" s="163"/>
      <c r="G28" s="172"/>
      <c r="H28" s="33"/>
      <c r="I28" s="33"/>
      <c r="J28" s="165">
        <f t="shared" si="5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4"/>
        <v>0</v>
      </c>
      <c r="E29" s="168"/>
      <c r="F29" s="163"/>
      <c r="G29" s="172"/>
      <c r="H29" s="33"/>
      <c r="I29" s="33"/>
      <c r="J29" s="165">
        <f t="shared" si="5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08" t="s">
        <v>78</v>
      </c>
      <c r="B30" s="209"/>
      <c r="C30" s="30">
        <f>SUM(C6:C29)</f>
        <v>11480.900000000001</v>
      </c>
      <c r="D30" s="30">
        <f aca="true" t="shared" si="6" ref="D30:J30">SUM(D6:D29)</f>
        <v>695.5999999999999</v>
      </c>
      <c r="E30" s="173">
        <f t="shared" si="6"/>
        <v>10785.3</v>
      </c>
      <c r="F30" s="173">
        <f t="shared" si="6"/>
        <v>0</v>
      </c>
      <c r="G30" s="174">
        <f t="shared" si="6"/>
        <v>0</v>
      </c>
      <c r="H30" s="174">
        <f t="shared" si="6"/>
        <v>42639.700000000004</v>
      </c>
      <c r="I30" s="174">
        <f t="shared" si="6"/>
        <v>15231.5</v>
      </c>
      <c r="J30" s="174">
        <f t="shared" si="6"/>
        <v>27408.2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" sqref="E6:E17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14" t="s">
        <v>82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2" ht="11.25">
      <c r="A2" s="113"/>
      <c r="B2" s="114"/>
    </row>
    <row r="3" spans="1:10" ht="143.25" customHeight="1">
      <c r="A3" s="210" t="s">
        <v>3</v>
      </c>
      <c r="B3" s="208" t="s">
        <v>102</v>
      </c>
      <c r="C3" s="98" t="s">
        <v>114</v>
      </c>
      <c r="D3" s="36" t="s">
        <v>195</v>
      </c>
      <c r="E3" s="36" t="s">
        <v>196</v>
      </c>
      <c r="F3" s="28" t="s">
        <v>132</v>
      </c>
      <c r="G3" s="28" t="s">
        <v>24</v>
      </c>
      <c r="H3" s="211" t="s">
        <v>80</v>
      </c>
      <c r="I3" s="211" t="s">
        <v>19</v>
      </c>
      <c r="J3" s="29" t="s">
        <v>6</v>
      </c>
    </row>
    <row r="4" spans="1:10" ht="49.5" customHeight="1">
      <c r="A4" s="210"/>
      <c r="B4" s="208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13"/>
      <c r="I4" s="213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174</v>
      </c>
      <c r="C6" s="197">
        <v>0</v>
      </c>
      <c r="D6" s="33">
        <v>8058</v>
      </c>
      <c r="E6" s="33">
        <v>1906</v>
      </c>
      <c r="F6" s="196">
        <f>D6-E6</f>
        <v>6152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173</v>
      </c>
      <c r="C7" s="197">
        <v>0</v>
      </c>
      <c r="D7" s="33">
        <v>1664.7</v>
      </c>
      <c r="E7" s="33">
        <v>169.4</v>
      </c>
      <c r="F7" s="196">
        <f aca="true" t="shared" si="2" ref="F7:F17">D7-E7</f>
        <v>1495.3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175</v>
      </c>
      <c r="C8" s="197">
        <v>0</v>
      </c>
      <c r="D8" s="33">
        <v>3611.3</v>
      </c>
      <c r="E8" s="33">
        <v>719.5</v>
      </c>
      <c r="F8" s="196">
        <f t="shared" si="2"/>
        <v>2891.8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176</v>
      </c>
      <c r="C9" s="197">
        <v>0</v>
      </c>
      <c r="D9" s="33">
        <v>1612.7</v>
      </c>
      <c r="E9" s="33">
        <v>222.4</v>
      </c>
      <c r="F9" s="196">
        <f t="shared" si="2"/>
        <v>1390.3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177</v>
      </c>
      <c r="C10" s="197">
        <v>0</v>
      </c>
      <c r="D10" s="33">
        <v>1592</v>
      </c>
      <c r="E10" s="33">
        <v>407.2</v>
      </c>
      <c r="F10" s="196">
        <f t="shared" si="2"/>
        <v>1184.8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178</v>
      </c>
      <c r="C11" s="197">
        <v>0</v>
      </c>
      <c r="D11" s="33">
        <v>1370.9</v>
      </c>
      <c r="E11" s="33">
        <v>294.8</v>
      </c>
      <c r="F11" s="196">
        <f t="shared" si="2"/>
        <v>1076.1000000000001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179</v>
      </c>
      <c r="C12" s="197">
        <v>0</v>
      </c>
      <c r="D12" s="33">
        <v>1915.1</v>
      </c>
      <c r="E12" s="33">
        <v>434.5</v>
      </c>
      <c r="F12" s="196">
        <f t="shared" si="2"/>
        <v>1480.6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181</v>
      </c>
      <c r="C13" s="197">
        <v>0</v>
      </c>
      <c r="D13" s="33">
        <v>10157.7</v>
      </c>
      <c r="E13" s="33">
        <v>6702.3</v>
      </c>
      <c r="F13" s="206">
        <f t="shared" si="2"/>
        <v>3455.4000000000005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180</v>
      </c>
      <c r="C14" s="197">
        <v>0</v>
      </c>
      <c r="D14" s="33">
        <v>1205.3</v>
      </c>
      <c r="E14" s="33">
        <v>144.9</v>
      </c>
      <c r="F14" s="196">
        <f t="shared" si="2"/>
        <v>1060.3999999999999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182</v>
      </c>
      <c r="C15" s="197">
        <v>0</v>
      </c>
      <c r="D15" s="33">
        <v>4771.2</v>
      </c>
      <c r="E15" s="33">
        <v>2389.8</v>
      </c>
      <c r="F15" s="196">
        <f t="shared" si="2"/>
        <v>2381.3999999999996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183</v>
      </c>
      <c r="C16" s="197">
        <v>0</v>
      </c>
      <c r="D16" s="33">
        <v>3590.9</v>
      </c>
      <c r="E16" s="33">
        <v>1097.2</v>
      </c>
      <c r="F16" s="206">
        <f t="shared" si="2"/>
        <v>2493.7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184</v>
      </c>
      <c r="C17" s="197">
        <v>0</v>
      </c>
      <c r="D17" s="33">
        <v>3089.9</v>
      </c>
      <c r="E17" s="33">
        <v>743.5</v>
      </c>
      <c r="F17" s="206">
        <f t="shared" si="2"/>
        <v>2346.4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3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08" t="s">
        <v>78</v>
      </c>
      <c r="B30" s="209"/>
      <c r="C30" s="85">
        <f>SUM(C6:C29)</f>
        <v>0</v>
      </c>
      <c r="D30" s="85">
        <f>SUM(D6:D29)</f>
        <v>42639.700000000004</v>
      </c>
      <c r="E30" s="85">
        <f>SUM(E6:E29)</f>
        <v>15231.5</v>
      </c>
      <c r="F30" s="141">
        <f>SUM(F6:F29)</f>
        <v>27408.2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1" sqref="D31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14" t="s">
        <v>79</v>
      </c>
      <c r="B1" s="214"/>
      <c r="C1" s="214"/>
      <c r="D1" s="214"/>
      <c r="E1" s="214"/>
      <c r="F1" s="214"/>
      <c r="G1" s="214"/>
      <c r="H1" s="214"/>
      <c r="I1" s="143"/>
      <c r="J1" s="143"/>
      <c r="K1" s="143"/>
    </row>
    <row r="2" spans="1:2" ht="11.25">
      <c r="A2" s="113"/>
      <c r="B2" s="114"/>
    </row>
    <row r="3" spans="1:8" ht="72" customHeight="1">
      <c r="A3" s="210" t="s">
        <v>3</v>
      </c>
      <c r="B3" s="208" t="s">
        <v>102</v>
      </c>
      <c r="C3" s="98" t="s">
        <v>115</v>
      </c>
      <c r="D3" s="82" t="s">
        <v>144</v>
      </c>
      <c r="E3" s="98" t="s">
        <v>24</v>
      </c>
      <c r="F3" s="211" t="s">
        <v>80</v>
      </c>
      <c r="G3" s="211" t="s">
        <v>5</v>
      </c>
      <c r="H3" s="29" t="s">
        <v>6</v>
      </c>
    </row>
    <row r="4" spans="1:8" ht="38.25" customHeight="1">
      <c r="A4" s="217"/>
      <c r="B4" s="208"/>
      <c r="C4" s="134" t="s">
        <v>81</v>
      </c>
      <c r="D4" s="134" t="s">
        <v>76</v>
      </c>
      <c r="E4" s="144" t="s">
        <v>77</v>
      </c>
      <c r="F4" s="213"/>
      <c r="G4" s="213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146">
        <v>0</v>
      </c>
      <c r="D6" s="154">
        <v>842.7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173</v>
      </c>
      <c r="C7" s="146">
        <v>0</v>
      </c>
      <c r="D7" s="84">
        <v>808.7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175</v>
      </c>
      <c r="C8" s="146">
        <v>0</v>
      </c>
      <c r="D8" s="140">
        <v>1526.5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176</v>
      </c>
      <c r="C9" s="146">
        <v>0</v>
      </c>
      <c r="D9" s="84">
        <v>641.2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177</v>
      </c>
      <c r="C10" s="146">
        <v>0</v>
      </c>
      <c r="D10" s="84">
        <v>660.5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146">
        <v>0</v>
      </c>
      <c r="D11" s="84">
        <v>676.8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146">
        <v>0</v>
      </c>
      <c r="D12" s="84">
        <v>798.8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146">
        <v>0</v>
      </c>
      <c r="D13" s="84">
        <v>1338.8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146">
        <v>0</v>
      </c>
      <c r="D14" s="84">
        <v>601.8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146">
        <v>0</v>
      </c>
      <c r="D15" s="84">
        <v>1128.6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146">
        <v>0</v>
      </c>
      <c r="D16" s="84">
        <v>1357.8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146">
        <v>0</v>
      </c>
      <c r="D17" s="140">
        <v>1098.7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8" t="s">
        <v>78</v>
      </c>
      <c r="B30" s="209"/>
      <c r="C30" s="152">
        <f>SUM(C6:C29)</f>
        <v>0</v>
      </c>
      <c r="D30" s="141">
        <f>SUM(D6:D29)</f>
        <v>11480.900000000001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14" t="s">
        <v>72</v>
      </c>
      <c r="B1" s="214"/>
      <c r="C1" s="214"/>
      <c r="D1" s="214"/>
      <c r="E1" s="214"/>
      <c r="F1" s="214"/>
      <c r="G1" s="214"/>
      <c r="H1" s="214"/>
      <c r="I1" s="133"/>
      <c r="J1" s="133"/>
      <c r="K1" s="133"/>
    </row>
    <row r="2" spans="1:2" ht="11.25">
      <c r="A2" s="113"/>
      <c r="B2" s="114"/>
    </row>
    <row r="3" spans="1:8" ht="78.75" customHeight="1">
      <c r="A3" s="210" t="s">
        <v>73</v>
      </c>
      <c r="B3" s="208" t="s">
        <v>102</v>
      </c>
      <c r="C3" s="98" t="s">
        <v>116</v>
      </c>
      <c r="D3" s="98" t="s">
        <v>117</v>
      </c>
      <c r="E3" s="98" t="s">
        <v>24</v>
      </c>
      <c r="F3" s="211" t="s">
        <v>74</v>
      </c>
      <c r="G3" s="211" t="s">
        <v>5</v>
      </c>
      <c r="H3" s="29" t="s">
        <v>6</v>
      </c>
    </row>
    <row r="4" spans="1:8" ht="45" customHeight="1">
      <c r="A4" s="217"/>
      <c r="B4" s="208"/>
      <c r="C4" s="134" t="s">
        <v>75</v>
      </c>
      <c r="D4" s="134" t="s">
        <v>76</v>
      </c>
      <c r="E4" s="135" t="s">
        <v>77</v>
      </c>
      <c r="F4" s="213"/>
      <c r="G4" s="213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84">
        <v>0</v>
      </c>
      <c r="D6" s="136">
        <v>430.1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173</v>
      </c>
      <c r="C7" s="84">
        <v>0</v>
      </c>
      <c r="D7" s="136">
        <v>252.1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175</v>
      </c>
      <c r="C8" s="84">
        <v>0</v>
      </c>
      <c r="D8" s="136">
        <v>418.6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176</v>
      </c>
      <c r="C9" s="84">
        <v>0</v>
      </c>
      <c r="D9" s="136">
        <v>133.3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177</v>
      </c>
      <c r="C10" s="84">
        <v>0</v>
      </c>
      <c r="D10" s="136">
        <v>151.3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84">
        <v>0</v>
      </c>
      <c r="D11" s="136">
        <v>113.2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84">
        <v>0</v>
      </c>
      <c r="D12" s="136">
        <v>197.7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84">
        <v>0</v>
      </c>
      <c r="D13" s="136">
        <v>554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84">
        <v>0</v>
      </c>
      <c r="D14" s="136">
        <v>145.2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84">
        <v>0</v>
      </c>
      <c r="D15" s="136">
        <v>324.1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84">
        <v>0</v>
      </c>
      <c r="D16" s="136">
        <v>293.6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84">
        <v>0</v>
      </c>
      <c r="D17" s="136">
        <v>251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8" t="s">
        <v>78</v>
      </c>
      <c r="B30" s="209"/>
      <c r="C30" s="85">
        <f>SUM(C6:C29)</f>
        <v>0</v>
      </c>
      <c r="D30" s="141">
        <f>SUM(D6:D29)</f>
        <v>3264.2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2" sqref="H12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14" t="s">
        <v>118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10" t="s">
        <v>3</v>
      </c>
      <c r="B3" s="208" t="s">
        <v>102</v>
      </c>
      <c r="C3" s="67" t="s">
        <v>66</v>
      </c>
      <c r="D3" s="28" t="s">
        <v>145</v>
      </c>
      <c r="E3" s="28" t="s">
        <v>119</v>
      </c>
      <c r="F3" s="36" t="s">
        <v>197</v>
      </c>
      <c r="G3" s="36" t="s">
        <v>198</v>
      </c>
      <c r="H3" s="36" t="s">
        <v>199</v>
      </c>
      <c r="I3" s="98" t="s">
        <v>133</v>
      </c>
      <c r="J3" s="98" t="s">
        <v>24</v>
      </c>
      <c r="K3" s="211" t="s">
        <v>67</v>
      </c>
      <c r="L3" s="211" t="s">
        <v>5</v>
      </c>
      <c r="M3" s="29" t="s">
        <v>6</v>
      </c>
    </row>
    <row r="4" spans="1:13" ht="43.5" customHeight="1">
      <c r="A4" s="210"/>
      <c r="B4" s="208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13"/>
      <c r="L4" s="213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174</v>
      </c>
      <c r="C6" s="120">
        <v>0</v>
      </c>
      <c r="D6" s="12">
        <v>0</v>
      </c>
      <c r="E6" s="121">
        <f aca="true" t="shared" si="0" ref="E6:E29">C6-D6</f>
        <v>0</v>
      </c>
      <c r="F6" s="33">
        <v>6047.6</v>
      </c>
      <c r="G6" s="33">
        <v>107.8</v>
      </c>
      <c r="H6" s="53">
        <v>1798.2</v>
      </c>
      <c r="I6" s="122">
        <f aca="true" t="shared" si="1" ref="I6:I29">F6-G6-H6</f>
        <v>4141.6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173</v>
      </c>
      <c r="C7" s="120">
        <v>0</v>
      </c>
      <c r="D7" s="12">
        <v>0</v>
      </c>
      <c r="E7" s="121">
        <f t="shared" si="0"/>
        <v>0</v>
      </c>
      <c r="F7" s="33">
        <v>1436.3</v>
      </c>
      <c r="G7" s="33">
        <v>54</v>
      </c>
      <c r="H7" s="53">
        <v>115.4</v>
      </c>
      <c r="I7" s="122">
        <f t="shared" si="1"/>
        <v>1266.8999999999999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175</v>
      </c>
      <c r="C8" s="120">
        <v>0</v>
      </c>
      <c r="D8" s="12">
        <v>0</v>
      </c>
      <c r="E8" s="121">
        <f t="shared" si="0"/>
        <v>0</v>
      </c>
      <c r="F8" s="33">
        <v>3349.9</v>
      </c>
      <c r="G8" s="33">
        <v>107.8</v>
      </c>
      <c r="H8" s="53">
        <v>611.7</v>
      </c>
      <c r="I8" s="122">
        <f t="shared" si="1"/>
        <v>2630.3999999999996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176</v>
      </c>
      <c r="C9" s="120">
        <v>0</v>
      </c>
      <c r="D9" s="12">
        <v>0</v>
      </c>
      <c r="E9" s="121">
        <f t="shared" si="0"/>
        <v>0</v>
      </c>
      <c r="F9" s="33">
        <v>1319.8</v>
      </c>
      <c r="G9" s="33">
        <v>54</v>
      </c>
      <c r="H9" s="53">
        <v>168.5</v>
      </c>
      <c r="I9" s="122">
        <f t="shared" si="1"/>
        <v>1097.3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177</v>
      </c>
      <c r="C10" s="120">
        <v>0</v>
      </c>
      <c r="D10" s="12">
        <v>0</v>
      </c>
      <c r="E10" s="121">
        <f t="shared" si="0"/>
        <v>0</v>
      </c>
      <c r="F10" s="33">
        <v>1477</v>
      </c>
      <c r="G10" s="33">
        <v>54</v>
      </c>
      <c r="H10" s="53">
        <v>353.2</v>
      </c>
      <c r="I10" s="122">
        <f t="shared" si="1"/>
        <v>1069.8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178</v>
      </c>
      <c r="C11" s="120">
        <v>0</v>
      </c>
      <c r="D11" s="12">
        <v>0</v>
      </c>
      <c r="E11" s="121">
        <f t="shared" si="0"/>
        <v>0</v>
      </c>
      <c r="F11" s="33">
        <v>1306.1</v>
      </c>
      <c r="G11" s="33">
        <v>54</v>
      </c>
      <c r="H11" s="53">
        <v>240.8</v>
      </c>
      <c r="I11" s="122">
        <f t="shared" si="1"/>
        <v>1011.3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179</v>
      </c>
      <c r="C12" s="120">
        <v>0</v>
      </c>
      <c r="D12" s="12">
        <v>0</v>
      </c>
      <c r="E12" s="121">
        <f t="shared" si="0"/>
        <v>0</v>
      </c>
      <c r="F12" s="33">
        <v>1875.4</v>
      </c>
      <c r="G12" s="33">
        <v>107.8</v>
      </c>
      <c r="H12" s="53">
        <v>326.7</v>
      </c>
      <c r="I12" s="122">
        <f t="shared" si="1"/>
        <v>1440.9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181</v>
      </c>
      <c r="C13" s="120">
        <v>0</v>
      </c>
      <c r="D13" s="12">
        <v>0</v>
      </c>
      <c r="E13" s="121">
        <f t="shared" si="0"/>
        <v>0</v>
      </c>
      <c r="F13" s="33">
        <v>9933.3</v>
      </c>
      <c r="G13" s="33">
        <v>107.8</v>
      </c>
      <c r="H13" s="53">
        <v>6594.5</v>
      </c>
      <c r="I13" s="122">
        <f t="shared" si="1"/>
        <v>3231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180</v>
      </c>
      <c r="C14" s="120">
        <v>0</v>
      </c>
      <c r="D14" s="12">
        <v>0</v>
      </c>
      <c r="E14" s="121">
        <f t="shared" si="0"/>
        <v>0</v>
      </c>
      <c r="F14" s="33">
        <v>1129.3</v>
      </c>
      <c r="G14" s="33">
        <v>54</v>
      </c>
      <c r="H14" s="53">
        <v>90.9</v>
      </c>
      <c r="I14" s="122">
        <f t="shared" si="1"/>
        <v>984.4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182</v>
      </c>
      <c r="C15" s="120">
        <v>0</v>
      </c>
      <c r="D15" s="12">
        <v>0</v>
      </c>
      <c r="E15" s="121">
        <f t="shared" si="0"/>
        <v>0</v>
      </c>
      <c r="F15" s="33">
        <v>4334.6</v>
      </c>
      <c r="G15" s="33">
        <v>107.8</v>
      </c>
      <c r="H15" s="53">
        <v>2282</v>
      </c>
      <c r="I15" s="122">
        <f t="shared" si="1"/>
        <v>1944.8000000000002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183</v>
      </c>
      <c r="C16" s="120">
        <v>0</v>
      </c>
      <c r="D16" s="12">
        <v>0</v>
      </c>
      <c r="E16" s="121">
        <f t="shared" si="0"/>
        <v>0</v>
      </c>
      <c r="F16" s="33">
        <v>3421.1</v>
      </c>
      <c r="G16" s="33">
        <v>107.8</v>
      </c>
      <c r="H16" s="53">
        <v>989.4</v>
      </c>
      <c r="I16" s="122">
        <f t="shared" si="1"/>
        <v>2323.8999999999996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184</v>
      </c>
      <c r="C17" s="120">
        <v>0</v>
      </c>
      <c r="D17" s="12">
        <v>0</v>
      </c>
      <c r="E17" s="121">
        <f t="shared" si="0"/>
        <v>0</v>
      </c>
      <c r="F17" s="33">
        <v>2824.3</v>
      </c>
      <c r="G17" s="33">
        <v>107.8</v>
      </c>
      <c r="H17" s="53">
        <v>635.6</v>
      </c>
      <c r="I17" s="122">
        <f t="shared" si="1"/>
        <v>2080.9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08" t="s">
        <v>65</v>
      </c>
      <c r="B30" s="209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38454.700000000004</v>
      </c>
      <c r="G30" s="85">
        <f t="shared" si="4"/>
        <v>1024.6</v>
      </c>
      <c r="H30" s="85">
        <f>SUM(H6:H29)</f>
        <v>14206.9</v>
      </c>
      <c r="I30" s="85">
        <f t="shared" si="4"/>
        <v>23223.199999999997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" sqref="H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14" t="s">
        <v>120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10" t="s">
        <v>3</v>
      </c>
      <c r="B3" s="208" t="s">
        <v>102</v>
      </c>
      <c r="C3" s="28" t="s">
        <v>121</v>
      </c>
      <c r="D3" s="27"/>
      <c r="E3" s="27"/>
      <c r="F3" s="36" t="s">
        <v>200</v>
      </c>
      <c r="G3" s="36" t="s">
        <v>201</v>
      </c>
      <c r="H3" s="36" t="s">
        <v>199</v>
      </c>
      <c r="I3" s="98" t="s">
        <v>134</v>
      </c>
      <c r="J3" s="98" t="s">
        <v>24</v>
      </c>
      <c r="K3" s="211" t="s">
        <v>15</v>
      </c>
      <c r="L3" s="211" t="s">
        <v>63</v>
      </c>
      <c r="M3" s="6" t="s">
        <v>6</v>
      </c>
    </row>
    <row r="4" spans="1:13" s="10" customFormat="1" ht="56.25" customHeight="1">
      <c r="A4" s="210"/>
      <c r="B4" s="208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13"/>
      <c r="L4" s="213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174</v>
      </c>
      <c r="C6" s="204">
        <v>0</v>
      </c>
      <c r="D6" s="102"/>
      <c r="E6" s="102"/>
      <c r="F6" s="33">
        <v>6047.6</v>
      </c>
      <c r="G6" s="33">
        <v>107.8</v>
      </c>
      <c r="H6" s="53">
        <v>1798.2</v>
      </c>
      <c r="I6" s="201">
        <f aca="true" t="shared" si="0" ref="I6:I17">F6-G6-H6</f>
        <v>4141.6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173</v>
      </c>
      <c r="C7" s="12">
        <v>0</v>
      </c>
      <c r="D7" s="102"/>
      <c r="E7" s="102"/>
      <c r="F7" s="33">
        <v>1436.3</v>
      </c>
      <c r="G7" s="33">
        <v>54</v>
      </c>
      <c r="H7" s="53">
        <v>115.4</v>
      </c>
      <c r="I7" s="121">
        <f t="shared" si="0"/>
        <v>1266.8999999999999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175</v>
      </c>
      <c r="C8" s="12">
        <v>0</v>
      </c>
      <c r="D8" s="102"/>
      <c r="E8" s="102"/>
      <c r="F8" s="33">
        <v>3349.9</v>
      </c>
      <c r="G8" s="33">
        <v>107.8</v>
      </c>
      <c r="H8" s="53">
        <v>611.7</v>
      </c>
      <c r="I8" s="121">
        <f t="shared" si="0"/>
        <v>2630.3999999999996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176</v>
      </c>
      <c r="C9" s="12">
        <v>0</v>
      </c>
      <c r="D9" s="102"/>
      <c r="E9" s="102"/>
      <c r="F9" s="33">
        <v>1319.8</v>
      </c>
      <c r="G9" s="33">
        <v>54</v>
      </c>
      <c r="H9" s="53">
        <v>168.5</v>
      </c>
      <c r="I9" s="121">
        <f t="shared" si="0"/>
        <v>1097.3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177</v>
      </c>
      <c r="C10" s="12">
        <v>0</v>
      </c>
      <c r="D10" s="102"/>
      <c r="E10" s="102"/>
      <c r="F10" s="33">
        <v>1477</v>
      </c>
      <c r="G10" s="33">
        <v>54</v>
      </c>
      <c r="H10" s="53">
        <v>353.2</v>
      </c>
      <c r="I10" s="121">
        <f t="shared" si="0"/>
        <v>1069.8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178</v>
      </c>
      <c r="C11" s="12">
        <v>0</v>
      </c>
      <c r="D11" s="102"/>
      <c r="E11" s="102"/>
      <c r="F11" s="33">
        <v>1306.1</v>
      </c>
      <c r="G11" s="33">
        <v>54</v>
      </c>
      <c r="H11" s="53">
        <v>240.8</v>
      </c>
      <c r="I11" s="121">
        <f t="shared" si="0"/>
        <v>1011.3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179</v>
      </c>
      <c r="C12" s="12">
        <v>0</v>
      </c>
      <c r="D12" s="102"/>
      <c r="E12" s="102"/>
      <c r="F12" s="33">
        <v>1875.4</v>
      </c>
      <c r="G12" s="33">
        <v>107.8</v>
      </c>
      <c r="H12" s="53">
        <v>326.7</v>
      </c>
      <c r="I12" s="121">
        <f t="shared" si="0"/>
        <v>1440.9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181</v>
      </c>
      <c r="C13" s="12">
        <v>0</v>
      </c>
      <c r="D13" s="102"/>
      <c r="E13" s="102"/>
      <c r="F13" s="33">
        <v>9933.3</v>
      </c>
      <c r="G13" s="33">
        <v>107.8</v>
      </c>
      <c r="H13" s="53">
        <v>6594.5</v>
      </c>
      <c r="I13" s="121">
        <f t="shared" si="0"/>
        <v>3231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180</v>
      </c>
      <c r="C14" s="12">
        <v>0</v>
      </c>
      <c r="D14" s="102"/>
      <c r="E14" s="102"/>
      <c r="F14" s="33">
        <v>1129.3</v>
      </c>
      <c r="G14" s="33">
        <v>54</v>
      </c>
      <c r="H14" s="53">
        <v>90.9</v>
      </c>
      <c r="I14" s="121">
        <f t="shared" si="0"/>
        <v>984.4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182</v>
      </c>
      <c r="C15" s="12">
        <v>0</v>
      </c>
      <c r="D15" s="102"/>
      <c r="E15" s="102"/>
      <c r="F15" s="33">
        <v>4334.6</v>
      </c>
      <c r="G15" s="33">
        <v>107.8</v>
      </c>
      <c r="H15" s="53">
        <v>2282</v>
      </c>
      <c r="I15" s="121">
        <f t="shared" si="0"/>
        <v>1944.8000000000002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183</v>
      </c>
      <c r="C16" s="12">
        <v>0</v>
      </c>
      <c r="D16" s="102"/>
      <c r="E16" s="102"/>
      <c r="F16" s="33">
        <v>3421.1</v>
      </c>
      <c r="G16" s="33">
        <v>107.8</v>
      </c>
      <c r="H16" s="53">
        <v>989.4</v>
      </c>
      <c r="I16" s="121">
        <f t="shared" si="0"/>
        <v>2323.8999999999996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184</v>
      </c>
      <c r="C17" s="12">
        <v>0</v>
      </c>
      <c r="D17" s="102"/>
      <c r="E17" s="102"/>
      <c r="F17" s="33">
        <v>2824.3</v>
      </c>
      <c r="G17" s="33">
        <v>107.8</v>
      </c>
      <c r="H17" s="53">
        <v>635.6</v>
      </c>
      <c r="I17" s="121">
        <f t="shared" si="0"/>
        <v>2080.9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08" t="s">
        <v>65</v>
      </c>
      <c r="B30" s="209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38454.700000000004</v>
      </c>
      <c r="G30" s="19">
        <f t="shared" si="4"/>
        <v>1024.6</v>
      </c>
      <c r="H30" s="19">
        <f t="shared" si="4"/>
        <v>14206.9</v>
      </c>
      <c r="I30" s="19">
        <f t="shared" si="4"/>
        <v>23223.199999999997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123</cp:lastModifiedBy>
  <cp:lastPrinted>2010-06-11T04:27:26Z</cp:lastPrinted>
  <dcterms:created xsi:type="dcterms:W3CDTF">2007-07-17T04:31:37Z</dcterms:created>
  <dcterms:modified xsi:type="dcterms:W3CDTF">2010-06-11T04:32:26Z</dcterms:modified>
  <cp:category/>
  <cp:version/>
  <cp:contentType/>
  <cp:contentStatus/>
</cp:coreProperties>
</file>