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<sst xmlns="http://schemas.openxmlformats.org/spreadsheetml/2006/main" count="646" uniqueCount="221">
  <si>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</si>
  <si>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</si>
  <si>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</si>
  <si>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</si>
  <si>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</si>
  <si>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</si>
  <si>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</si>
  <si>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</si>
  <si>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</si>
  <si>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</si>
  <si>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</si>
  <si>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</si>
  <si>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</si>
  <si>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</si>
  <si>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</si>
  <si>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</si>
  <si>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</si>
  <si>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</si>
  <si>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</si>
  <si>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</si>
  <si>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</si>
  <si>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</si>
  <si>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</si>
  <si>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</si>
  <si>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</si>
  <si>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</si>
  <si>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</si>
  <si>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</si>
  <si>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</si>
  <si>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</si>
  <si>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</si>
  <si>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</si>
  <si>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</si>
  <si>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</si>
  <si>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</si>
  <si>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</si>
  <si>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</si>
  <si>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</si>
  <si>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</si>
  <si>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</si>
  <si>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</si>
  <si>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</si>
  <si>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</si>
  <si>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</si>
  <si>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</si>
  <si>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</si>
  <si>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</si>
  <si>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</si>
  <si>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</si>
  <si>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</si>
  <si>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</si>
  <si>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</si>
  <si>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</si>
  <si>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</si>
  <si>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</si>
  <si>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</si>
  <si>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</si>
  <si>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</si>
  <si>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</si>
  <si>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</si>
  <si>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</si>
  <si>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</si>
  <si>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</si>
  <si>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</si>
  <si>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</si>
  <si>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</si>
  <si>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</si>
  <si>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</si>
  <si>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</si>
  <si>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</si>
  <si>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</si>
  <si>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</si>
  <si>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</si>
  <si>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</si>
  <si>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</si>
  <si>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</si>
  <si>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</si>
  <si>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</si>
  <si>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</si>
  <si>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</si>
  <si>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</si>
  <si>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</si>
  <si>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</si>
  <si>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</si>
  <si>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</si>
  <si>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</si>
  <si>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</si>
  <si>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</si>
  <si>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</si>
  <si>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</si>
  <si>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</si>
  <si>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</si>
  <si>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</si>
  <si>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</si>
  <si>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</si>
  <si>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</si>
  <si>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</si>
  <si>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</si>
  <si>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</si>
  <si>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</si>
  <si>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</si>
  <si>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</si>
  <si>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</si>
  <si>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</si>
  <si>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</si>
  <si>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</si>
  <si>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</si>
  <si>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</si>
  <si>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</si>
  <si>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</si>
  <si>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</si>
  <si>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</si>
  <si>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</si>
  <si>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</si>
  <si>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</si>
  <si>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</si>
  <si>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</si>
  <si>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</si>
  <si>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</si>
  <si>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</si>
  <si>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</si>
  <si>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</si>
  <si>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</si>
  <si>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</si>
  <si>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</si>
  <si>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</si>
  <si>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</si>
  <si>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</si>
  <si>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</si>
  <si>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</si>
  <si>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</si>
  <si>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</si>
  <si>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</si>
  <si>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</si>
  <si>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</si>
  <si>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</si>
  <si>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</si>
  <si>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</si>
  <si>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</si>
  <si>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</si>
  <si>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</si>
  <si>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</si>
  <si>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</si>
  <si>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</si>
  <si>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</si>
  <si>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</si>
  <si>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</si>
  <si>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</si>
  <si>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</si>
  <si>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</si>
  <si>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</si>
  <si>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</si>
  <si>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</si>
  <si>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</si>
  <si>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</si>
  <si>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</si>
  <si>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</si>
  <si>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</si>
  <si>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</si>
  <si>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</si>
  <si>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</si>
  <si>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</si>
  <si>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</si>
  <si>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</si>
  <si>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</si>
  <si>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</si>
  <si>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</si>
  <si>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</si>
  <si>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</si>
  <si>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</si>
  <si>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</si>
  <si>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</si>
  <si>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</si>
  <si>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</si>
  <si>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</si>
  <si>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</si>
  <si>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</si>
  <si>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</si>
  <si>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</si>
  <si>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</si>
  <si>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</si>
  <si>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</si>
  <si>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</si>
  <si>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</si>
  <si>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</si>
  <si>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</si>
  <si>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</si>
  <si>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</si>
  <si>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</si>
  <si>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</si>
  <si>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</si>
  <si>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</si>
  <si>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</si>
  <si>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</si>
  <si>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</si>
  <si>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</si>
  <si>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поселений  на 2009 год</t>
  </si>
  <si>
    <t>Прогноз поступления субвенций из бюджета муниципального района  в бюджет поселений на 2009 год"</t>
  </si>
  <si>
    <t>Прогноз поступления налоговых и неналоговых доходов в бюджеты поселений  на 2009 год</t>
  </si>
  <si>
    <t>Прогноз поступления доходов от предпринимательской и иной приносящей доход деятельности в бюджеты поселений  на 2009 год</t>
  </si>
  <si>
    <t>Плановые показатели объема расходов бюджета поселений на 2009 год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</si>
  <si>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</si>
  <si>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</si>
  <si>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</si>
  <si>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</si>
  <si>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</si>
  <si>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</si>
  <si>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</si>
  <si>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</si>
  <si>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</si>
  <si>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</si>
  <si>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</si>
  <si>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</si>
  <si>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Кредиторская задолженность на 01.01.2009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</si>
  <si>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</si>
  <si>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</si>
  <si>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Недоимка по местным налогам на 01.04.2009</t>
  </si>
  <si>
    <t>Кредиторская задолженность на 01.07.2009</t>
  </si>
  <si>
    <t>Недоимка по местным налогам на 01.07.2009</t>
  </si>
  <si>
    <t xml:space="preserve"> Результаты оценки качества управления финансами и платежеспособности поселений Аликовского района  по состоянию на 01.08.2009 г. </t>
  </si>
  <si>
    <t>Кредиторская задолженность на 01.08.2009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</si>
</sst>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5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8" t="s">
        <v>219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5" spans="1:19" ht="35.25" customHeight="1">
      <c r="A5" s="186" t="s">
        <v>3</v>
      </c>
      <c r="B5" s="186" t="s">
        <v>102</v>
      </c>
      <c r="C5" s="187" t="s">
        <v>156</v>
      </c>
      <c r="D5" s="187" t="s">
        <v>157</v>
      </c>
      <c r="E5" s="187" t="s">
        <v>158</v>
      </c>
      <c r="F5" s="187" t="s">
        <v>159</v>
      </c>
      <c r="G5" s="187" t="s">
        <v>160</v>
      </c>
      <c r="H5" s="187" t="s">
        <v>161</v>
      </c>
      <c r="I5" s="187" t="s">
        <v>162</v>
      </c>
      <c r="J5" s="187" t="s">
        <v>163</v>
      </c>
      <c r="K5" s="187" t="s">
        <v>164</v>
      </c>
      <c r="L5" s="187" t="s">
        <v>165</v>
      </c>
      <c r="M5" s="187" t="s">
        <v>166</v>
      </c>
      <c r="N5" s="187" t="s">
        <v>167</v>
      </c>
      <c r="O5" s="187" t="s">
        <v>168</v>
      </c>
      <c r="P5" s="187" t="s">
        <v>169</v>
      </c>
      <c r="Q5" s="187" t="s">
        <v>170</v>
      </c>
      <c r="R5" s="187" t="s">
        <v>171</v>
      </c>
      <c r="S5" s="188" t="s">
        <v>172</v>
      </c>
    </row>
    <row r="6" spans="1:19" ht="12.75">
      <c r="A6" s="189">
        <v>1</v>
      </c>
      <c r="B6" s="16" t="s">
        <v>174</v>
      </c>
      <c r="C6" s="191">
        <v>0.809</v>
      </c>
      <c r="D6" s="191">
        <v>0.227</v>
      </c>
      <c r="E6" s="191">
        <v>1.383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13.019</v>
      </c>
    </row>
    <row r="7" spans="1:19" ht="12.75">
      <c r="A7" s="189">
        <v>2</v>
      </c>
      <c r="B7" s="16" t="s">
        <v>173</v>
      </c>
      <c r="C7" s="191">
        <v>0</v>
      </c>
      <c r="D7" s="191">
        <v>0</v>
      </c>
      <c r="E7" s="191">
        <v>0.767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11.367</v>
      </c>
    </row>
    <row r="8" spans="1:19" ht="12.75">
      <c r="A8" s="189">
        <v>3</v>
      </c>
      <c r="B8" s="16" t="s">
        <v>175</v>
      </c>
      <c r="C8" s="191">
        <v>0</v>
      </c>
      <c r="D8" s="191">
        <v>0</v>
      </c>
      <c r="E8" s="191">
        <v>0.504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0.888</v>
      </c>
      <c r="R8" s="191">
        <v>1</v>
      </c>
      <c r="S8" s="191">
        <f t="shared" si="0"/>
        <v>11.991999999999999</v>
      </c>
    </row>
    <row r="9" spans="1:19" ht="12.75">
      <c r="A9" s="189">
        <v>4</v>
      </c>
      <c r="B9" s="16" t="s">
        <v>176</v>
      </c>
      <c r="C9" s="191">
        <v>0</v>
      </c>
      <c r="D9" s="191">
        <v>0</v>
      </c>
      <c r="E9" s="191">
        <v>0.831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11.431000000000001</v>
      </c>
    </row>
    <row r="10" spans="1:19" ht="12.75">
      <c r="A10" s="189">
        <v>5</v>
      </c>
      <c r="B10" s="16" t="s">
        <v>177</v>
      </c>
      <c r="C10" s="191">
        <v>0</v>
      </c>
      <c r="D10" s="191">
        <v>0</v>
      </c>
      <c r="E10" s="191">
        <v>0.481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1.032</v>
      </c>
      <c r="R10" s="191">
        <v>1</v>
      </c>
      <c r="S10" s="191">
        <f t="shared" si="0"/>
        <v>12.113</v>
      </c>
    </row>
    <row r="11" spans="1:19" ht="12.75">
      <c r="A11" s="189">
        <v>6</v>
      </c>
      <c r="B11" s="16" t="s">
        <v>178</v>
      </c>
      <c r="C11" s="191">
        <v>0</v>
      </c>
      <c r="D11" s="191">
        <v>0</v>
      </c>
      <c r="E11" s="191">
        <v>0.585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1.2</v>
      </c>
      <c r="R11" s="191">
        <v>1</v>
      </c>
      <c r="S11" s="191">
        <f t="shared" si="0"/>
        <v>12.384999999999998</v>
      </c>
    </row>
    <row r="12" spans="1:19" ht="12.75">
      <c r="A12" s="189">
        <v>7</v>
      </c>
      <c r="B12" s="16" t="s">
        <v>179</v>
      </c>
      <c r="C12" s="191">
        <v>0</v>
      </c>
      <c r="D12" s="191">
        <v>0</v>
      </c>
      <c r="E12" s="191">
        <v>0.87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1.2</v>
      </c>
      <c r="R12" s="191">
        <v>1</v>
      </c>
      <c r="S12" s="191">
        <f t="shared" si="0"/>
        <v>12.669999999999998</v>
      </c>
    </row>
    <row r="13" spans="1:19" ht="12.75">
      <c r="A13" s="189">
        <v>8</v>
      </c>
      <c r="B13" s="16" t="s">
        <v>181</v>
      </c>
      <c r="C13" s="191">
        <v>0</v>
      </c>
      <c r="D13" s="191">
        <v>0</v>
      </c>
      <c r="E13" s="191">
        <v>0.596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0.792</v>
      </c>
      <c r="R13" s="191">
        <v>1</v>
      </c>
      <c r="S13" s="191">
        <f t="shared" si="0"/>
        <v>11.988</v>
      </c>
    </row>
    <row r="14" spans="1:19" ht="12.75">
      <c r="A14" s="189">
        <v>9</v>
      </c>
      <c r="B14" s="16" t="s">
        <v>180</v>
      </c>
      <c r="C14" s="191">
        <v>0</v>
      </c>
      <c r="D14" s="191">
        <v>0</v>
      </c>
      <c r="E14" s="191">
        <v>0.476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1.2</v>
      </c>
      <c r="R14" s="191">
        <v>1</v>
      </c>
      <c r="S14" s="191">
        <f t="shared" si="0"/>
        <v>12.276</v>
      </c>
    </row>
    <row r="15" spans="1:19" ht="12.75">
      <c r="A15" s="189">
        <v>10</v>
      </c>
      <c r="B15" s="16" t="s">
        <v>182</v>
      </c>
      <c r="C15" s="191">
        <v>0</v>
      </c>
      <c r="D15" s="191">
        <v>0</v>
      </c>
      <c r="E15" s="191">
        <v>0.661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</v>
      </c>
      <c r="R15" s="191">
        <v>1</v>
      </c>
      <c r="S15" s="191">
        <f t="shared" si="0"/>
        <v>11.261</v>
      </c>
    </row>
    <row r="16" spans="1:19" ht="12.75">
      <c r="A16" s="189">
        <v>11</v>
      </c>
      <c r="B16" s="16" t="s">
        <v>183</v>
      </c>
      <c r="C16" s="191">
        <v>0</v>
      </c>
      <c r="D16" s="191">
        <v>0</v>
      </c>
      <c r="E16" s="191">
        <v>0.537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0.75</v>
      </c>
      <c r="O16" s="191">
        <v>0.75</v>
      </c>
      <c r="P16" s="191">
        <v>0.75</v>
      </c>
      <c r="Q16" s="191">
        <v>1.2</v>
      </c>
      <c r="R16" s="191">
        <v>1</v>
      </c>
      <c r="S16" s="191">
        <f t="shared" si="0"/>
        <v>12.337</v>
      </c>
    </row>
    <row r="17" spans="1:19" ht="12.75">
      <c r="A17" s="189">
        <v>12</v>
      </c>
      <c r="B17" s="16" t="s">
        <v>184</v>
      </c>
      <c r="C17" s="191">
        <v>0</v>
      </c>
      <c r="D17" s="191">
        <v>0</v>
      </c>
      <c r="E17" s="191">
        <v>0.74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11.34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6" sqref="D6: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09" t="s">
        <v>146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1" t="s">
        <v>3</v>
      </c>
      <c r="B3" s="199" t="s">
        <v>102</v>
      </c>
      <c r="C3" s="28" t="s">
        <v>123</v>
      </c>
      <c r="D3" s="36" t="s">
        <v>196</v>
      </c>
      <c r="E3" s="36" t="s">
        <v>194</v>
      </c>
      <c r="F3" s="36" t="s">
        <v>195</v>
      </c>
      <c r="G3" s="98" t="s">
        <v>134</v>
      </c>
      <c r="H3" s="5" t="s">
        <v>24</v>
      </c>
      <c r="I3" s="202" t="s">
        <v>4</v>
      </c>
      <c r="J3" s="202" t="s">
        <v>5</v>
      </c>
      <c r="K3" s="5" t="s">
        <v>6</v>
      </c>
    </row>
    <row r="4" spans="1:11" s="10" customFormat="1" ht="37.5" customHeight="1">
      <c r="A4" s="201"/>
      <c r="B4" s="199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4"/>
      <c r="J4" s="204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3">
        <v>7697.9</v>
      </c>
      <c r="E6" s="33">
        <v>2740.9</v>
      </c>
      <c r="F6" s="53">
        <v>1170.7</v>
      </c>
      <c r="G6" s="13">
        <f>D6-E6-F6</f>
        <v>3786.3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3">
        <v>2688.6</v>
      </c>
      <c r="E7" s="33">
        <v>700.6</v>
      </c>
      <c r="F7" s="53">
        <v>461.5</v>
      </c>
      <c r="G7" s="13">
        <f aca="true" t="shared" si="2" ref="G7:G29">D7-E7-F7</f>
        <v>1526.5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3">
        <v>6873.3</v>
      </c>
      <c r="E8" s="33">
        <v>3289.8</v>
      </c>
      <c r="F8" s="53">
        <v>531.8</v>
      </c>
      <c r="G8" s="13">
        <f t="shared" si="2"/>
        <v>3051.7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3">
        <v>1619.4</v>
      </c>
      <c r="E9" s="33">
        <v>52.6</v>
      </c>
      <c r="F9" s="53">
        <v>347.4</v>
      </c>
      <c r="G9" s="13">
        <f t="shared" si="2"/>
        <v>1219.4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3">
        <v>1555.6</v>
      </c>
      <c r="E10" s="33">
        <v>52.6</v>
      </c>
      <c r="F10" s="53">
        <v>195.6</v>
      </c>
      <c r="G10" s="13">
        <f t="shared" si="2"/>
        <v>1307.4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3">
        <v>1764.4</v>
      </c>
      <c r="E11" s="33">
        <v>52.6</v>
      </c>
      <c r="F11" s="53">
        <v>392.2</v>
      </c>
      <c r="G11" s="13">
        <f t="shared" si="2"/>
        <v>1319.6000000000001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3">
        <v>2090.2</v>
      </c>
      <c r="E12" s="33">
        <v>105</v>
      </c>
      <c r="F12" s="53">
        <v>265.5</v>
      </c>
      <c r="G12" s="13">
        <f t="shared" si="2"/>
        <v>1719.6999999999998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3">
        <v>3899.6</v>
      </c>
      <c r="E13" s="33">
        <v>105</v>
      </c>
      <c r="F13" s="53">
        <v>748.2</v>
      </c>
      <c r="G13" s="13">
        <f t="shared" si="2"/>
        <v>3046.3999999999996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3">
        <v>1487.9</v>
      </c>
      <c r="E14" s="33">
        <v>52.6</v>
      </c>
      <c r="F14" s="53">
        <v>234.8</v>
      </c>
      <c r="G14" s="13">
        <f t="shared" si="2"/>
        <v>1200.5000000000002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3">
        <v>2901</v>
      </c>
      <c r="E15" s="33">
        <v>105</v>
      </c>
      <c r="F15" s="53">
        <v>458.4</v>
      </c>
      <c r="G15" s="13">
        <f t="shared" si="2"/>
        <v>2337.6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3">
        <v>3748</v>
      </c>
      <c r="E16" s="33">
        <v>105</v>
      </c>
      <c r="F16" s="53">
        <v>904.7</v>
      </c>
      <c r="G16" s="13">
        <f t="shared" si="2"/>
        <v>2738.3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3">
        <v>3254.6</v>
      </c>
      <c r="E17" s="33">
        <v>105</v>
      </c>
      <c r="F17" s="53">
        <v>548.3</v>
      </c>
      <c r="G17" s="13">
        <f t="shared" si="2"/>
        <v>2601.3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199" t="s">
        <v>39</v>
      </c>
      <c r="B30" s="200"/>
      <c r="C30" s="19">
        <f>SUM(C6:C29)</f>
        <v>0</v>
      </c>
      <c r="D30" s="19">
        <f>SUM(D6:D29)</f>
        <v>39580.5</v>
      </c>
      <c r="E30" s="55">
        <f>SUM(E6:E29)</f>
        <v>7466.700000000002</v>
      </c>
      <c r="F30" s="19">
        <f>SUM(F6:F29)</f>
        <v>6259.099999999999</v>
      </c>
      <c r="G30" s="52">
        <f>SUM(G6:G29)</f>
        <v>25854.699999999997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18" sqref="E18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09" t="s">
        <v>147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1" t="s">
        <v>9</v>
      </c>
      <c r="B3" s="199" t="s">
        <v>102</v>
      </c>
      <c r="C3" s="28" t="s">
        <v>124</v>
      </c>
      <c r="D3" s="36" t="s">
        <v>198</v>
      </c>
      <c r="E3" s="36" t="s">
        <v>199</v>
      </c>
      <c r="F3" s="29" t="s">
        <v>125</v>
      </c>
      <c r="G3" s="5" t="s">
        <v>24</v>
      </c>
      <c r="H3" s="202" t="s">
        <v>4</v>
      </c>
      <c r="I3" s="202" t="s">
        <v>5</v>
      </c>
      <c r="J3" s="6" t="s">
        <v>6</v>
      </c>
    </row>
    <row r="4" spans="1:10" s="10" customFormat="1" ht="42.75" customHeight="1">
      <c r="A4" s="201"/>
      <c r="B4" s="199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4"/>
      <c r="I4" s="204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0">
        <v>2991.2</v>
      </c>
      <c r="E6" s="184"/>
      <c r="F6" s="13">
        <f>D6+E6</f>
        <v>2991.2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0">
        <v>220.5</v>
      </c>
      <c r="E7" s="33">
        <v>14.5</v>
      </c>
      <c r="F7" s="13">
        <f aca="true" t="shared" si="1" ref="F7:F29">D7+E7</f>
        <v>235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0">
        <v>333</v>
      </c>
      <c r="E8" s="33">
        <v>37.1</v>
      </c>
      <c r="F8" s="13">
        <f t="shared" si="1"/>
        <v>370.1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0">
        <v>124.5</v>
      </c>
      <c r="E9" s="33">
        <v>2.5</v>
      </c>
      <c r="F9" s="13">
        <f t="shared" si="1"/>
        <v>127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0">
        <v>125.5</v>
      </c>
      <c r="E10" s="33">
        <v>24</v>
      </c>
      <c r="F10" s="13">
        <f t="shared" si="1"/>
        <v>149.5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0">
        <v>212</v>
      </c>
      <c r="E11" s="33">
        <v>84</v>
      </c>
      <c r="F11" s="13">
        <f t="shared" si="1"/>
        <v>296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0">
        <v>160.5</v>
      </c>
      <c r="E12" s="33">
        <v>18</v>
      </c>
      <c r="F12" s="13">
        <f t="shared" si="1"/>
        <v>178.5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0">
        <v>323.5</v>
      </c>
      <c r="E13" s="33">
        <v>9.5</v>
      </c>
      <c r="F13" s="13">
        <f t="shared" si="1"/>
        <v>333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0">
        <v>111</v>
      </c>
      <c r="E14" s="33">
        <v>7</v>
      </c>
      <c r="F14" s="13">
        <f t="shared" si="1"/>
        <v>118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0">
        <v>450</v>
      </c>
      <c r="E15" s="33">
        <v>53</v>
      </c>
      <c r="F15" s="13">
        <f t="shared" si="1"/>
        <v>503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0">
        <v>350</v>
      </c>
      <c r="E16" s="33">
        <v>54.1</v>
      </c>
      <c r="F16" s="13">
        <f t="shared" si="1"/>
        <v>404.1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0">
        <v>370</v>
      </c>
      <c r="E17" s="33">
        <v>141</v>
      </c>
      <c r="F17" s="13">
        <f t="shared" si="1"/>
        <v>511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199" t="s">
        <v>39</v>
      </c>
      <c r="B30" s="200"/>
      <c r="C30" s="19">
        <f>SUM(C6:C29)</f>
        <v>0</v>
      </c>
      <c r="D30" s="19">
        <f>SUM(D6:D29)</f>
        <v>5771.7</v>
      </c>
      <c r="E30" s="19">
        <f>SUM(E6:E29)</f>
        <v>444.7</v>
      </c>
      <c r="F30" s="19">
        <f>SUM(F6:F29)</f>
        <v>6216.4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D3">
      <selection activeCell="F7" sqref="F7:H18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0" t="s">
        <v>148</v>
      </c>
      <c r="D2" s="210"/>
      <c r="E2" s="210"/>
      <c r="F2" s="210"/>
      <c r="G2" s="210"/>
      <c r="H2" s="210"/>
      <c r="I2" s="210"/>
      <c r="J2" s="210"/>
      <c r="K2" s="210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01" t="s">
        <v>9</v>
      </c>
      <c r="B4" s="199" t="s">
        <v>102</v>
      </c>
      <c r="C4" s="5" t="s">
        <v>213</v>
      </c>
      <c r="D4" s="5" t="s">
        <v>220</v>
      </c>
      <c r="E4" s="36" t="s">
        <v>31</v>
      </c>
      <c r="F4" s="36" t="s">
        <v>200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196</v>
      </c>
      <c r="N4" s="36" t="s">
        <v>205</v>
      </c>
      <c r="O4" s="36" t="s">
        <v>206</v>
      </c>
      <c r="P4" s="29" t="s">
        <v>149</v>
      </c>
      <c r="Q4" s="5" t="s">
        <v>60</v>
      </c>
      <c r="R4" s="202" t="s">
        <v>4</v>
      </c>
      <c r="S4" s="202" t="s">
        <v>10</v>
      </c>
      <c r="T4" s="6" t="s">
        <v>6</v>
      </c>
    </row>
    <row r="5" spans="1:20" s="10" customFormat="1" ht="45.75" customHeight="1">
      <c r="A5" s="201"/>
      <c r="B5" s="199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3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4"/>
      <c r="S5" s="204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6" t="s">
        <v>174</v>
      </c>
      <c r="C7" s="60">
        <v>0</v>
      </c>
      <c r="D7" s="60">
        <v>0</v>
      </c>
      <c r="E7" s="33">
        <f>D7-C7</f>
        <v>0</v>
      </c>
      <c r="F7" s="33">
        <v>9647.1</v>
      </c>
      <c r="G7" s="33">
        <v>4641.1</v>
      </c>
      <c r="H7" s="165">
        <f aca="true" t="shared" si="0" ref="H7:H18">F7-G7</f>
        <v>5006</v>
      </c>
      <c r="I7" s="48">
        <v>3075.3</v>
      </c>
      <c r="J7" s="48">
        <v>2597.7</v>
      </c>
      <c r="K7" s="33">
        <f>I7-J7</f>
        <v>477.60000000000036</v>
      </c>
      <c r="L7" s="12">
        <f>H7-K7</f>
        <v>4528.4</v>
      </c>
      <c r="M7" s="53">
        <v>7697.9</v>
      </c>
      <c r="N7" s="33">
        <v>2740.9</v>
      </c>
      <c r="O7" s="53">
        <v>1170.7</v>
      </c>
      <c r="P7" s="13">
        <f>M7-N7-O7</f>
        <v>3786.3</v>
      </c>
      <c r="Q7" s="17">
        <f>L7/P7*100</f>
        <v>119.59960911707998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173</v>
      </c>
      <c r="C8" s="60">
        <v>0</v>
      </c>
      <c r="D8" s="60">
        <v>0</v>
      </c>
      <c r="E8" s="33">
        <f aca="true" t="shared" si="2" ref="E8:E30">D8-C8</f>
        <v>0</v>
      </c>
      <c r="F8" s="33">
        <v>2879.8</v>
      </c>
      <c r="G8" s="33">
        <v>1201.6</v>
      </c>
      <c r="H8" s="165">
        <f t="shared" si="0"/>
        <v>1678.2000000000003</v>
      </c>
      <c r="I8" s="48">
        <v>648</v>
      </c>
      <c r="J8" s="48">
        <v>648</v>
      </c>
      <c r="K8" s="33">
        <f aca="true" t="shared" si="3" ref="K8:K30">I8-J8</f>
        <v>0</v>
      </c>
      <c r="L8" s="12">
        <f aca="true" t="shared" si="4" ref="L8:L31">H8-K8</f>
        <v>1678.2000000000003</v>
      </c>
      <c r="M8" s="53">
        <v>2688.6</v>
      </c>
      <c r="N8" s="33">
        <v>700.6</v>
      </c>
      <c r="O8" s="53">
        <v>461.5</v>
      </c>
      <c r="P8" s="13">
        <f aca="true" t="shared" si="5" ref="P8:P30">M8-N8-O8</f>
        <v>1526.5</v>
      </c>
      <c r="Q8" s="17">
        <f aca="true" t="shared" si="6" ref="Q8:Q30">L8/P8*100</f>
        <v>109.93776613167378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175</v>
      </c>
      <c r="C9" s="60">
        <v>0</v>
      </c>
      <c r="D9" s="60">
        <v>0</v>
      </c>
      <c r="E9" s="33">
        <f t="shared" si="2"/>
        <v>0</v>
      </c>
      <c r="F9" s="33">
        <v>7115.2</v>
      </c>
      <c r="G9" s="33">
        <v>4022.4</v>
      </c>
      <c r="H9" s="165">
        <f t="shared" si="0"/>
        <v>3092.7999999999997</v>
      </c>
      <c r="I9" s="48">
        <v>3215.9</v>
      </c>
      <c r="J9" s="48">
        <v>3184.9</v>
      </c>
      <c r="K9" s="33">
        <f t="shared" si="3"/>
        <v>31</v>
      </c>
      <c r="L9" s="12">
        <f t="shared" si="4"/>
        <v>3061.7999999999997</v>
      </c>
      <c r="M9" s="53">
        <v>6873.3</v>
      </c>
      <c r="N9" s="33">
        <v>3289.8</v>
      </c>
      <c r="O9" s="53">
        <v>531.8</v>
      </c>
      <c r="P9" s="13">
        <f t="shared" si="5"/>
        <v>3051.7</v>
      </c>
      <c r="Q9" s="17">
        <f t="shared" si="6"/>
        <v>100.3309630697644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176</v>
      </c>
      <c r="C10" s="60">
        <v>0</v>
      </c>
      <c r="D10" s="60">
        <v>0</v>
      </c>
      <c r="E10" s="33">
        <f t="shared" si="2"/>
        <v>0</v>
      </c>
      <c r="F10" s="33">
        <v>1876.8</v>
      </c>
      <c r="G10" s="33">
        <v>498.3</v>
      </c>
      <c r="H10" s="165">
        <f t="shared" si="0"/>
        <v>1378.5</v>
      </c>
      <c r="I10" s="48">
        <v>22.4</v>
      </c>
      <c r="J10" s="48"/>
      <c r="K10" s="33">
        <f t="shared" si="3"/>
        <v>22.4</v>
      </c>
      <c r="L10" s="12">
        <f t="shared" si="4"/>
        <v>1356.1</v>
      </c>
      <c r="M10" s="53">
        <v>1619.4</v>
      </c>
      <c r="N10" s="33">
        <v>52.6</v>
      </c>
      <c r="O10" s="53">
        <v>347.4</v>
      </c>
      <c r="P10" s="13">
        <f t="shared" si="5"/>
        <v>1219.4</v>
      </c>
      <c r="Q10" s="17">
        <f t="shared" si="6"/>
        <v>111.21043135968507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177</v>
      </c>
      <c r="C11" s="60">
        <v>0</v>
      </c>
      <c r="D11" s="60">
        <v>0</v>
      </c>
      <c r="E11" s="33">
        <f t="shared" si="2"/>
        <v>0</v>
      </c>
      <c r="F11" s="33">
        <v>1635</v>
      </c>
      <c r="G11" s="33">
        <v>317.8</v>
      </c>
      <c r="H11" s="165">
        <f t="shared" si="0"/>
        <v>1317.2</v>
      </c>
      <c r="I11" s="48">
        <v>38.5</v>
      </c>
      <c r="J11" s="48"/>
      <c r="K11" s="33">
        <f t="shared" si="3"/>
        <v>38.5</v>
      </c>
      <c r="L11" s="12">
        <f t="shared" si="4"/>
        <v>1278.7</v>
      </c>
      <c r="M11" s="53">
        <v>1555.6</v>
      </c>
      <c r="N11" s="33">
        <v>52.6</v>
      </c>
      <c r="O11" s="53">
        <v>195.6</v>
      </c>
      <c r="P11" s="13">
        <f t="shared" si="5"/>
        <v>1307.4</v>
      </c>
      <c r="Q11" s="17">
        <f t="shared" si="6"/>
        <v>97.8048034266483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178</v>
      </c>
      <c r="C12" s="60">
        <v>0</v>
      </c>
      <c r="D12" s="60">
        <v>0</v>
      </c>
      <c r="E12" s="33">
        <f t="shared" si="2"/>
        <v>0</v>
      </c>
      <c r="F12" s="33">
        <v>1849.5</v>
      </c>
      <c r="G12" s="33">
        <v>534.8</v>
      </c>
      <c r="H12" s="165">
        <f t="shared" si="0"/>
        <v>1314.7</v>
      </c>
      <c r="I12" s="48"/>
      <c r="J12" s="48"/>
      <c r="K12" s="33">
        <f t="shared" si="3"/>
        <v>0</v>
      </c>
      <c r="L12" s="12">
        <f t="shared" si="4"/>
        <v>1314.7</v>
      </c>
      <c r="M12" s="53">
        <v>1764.4</v>
      </c>
      <c r="N12" s="33">
        <v>52.6</v>
      </c>
      <c r="O12" s="53">
        <v>392.2</v>
      </c>
      <c r="P12" s="13">
        <f t="shared" si="5"/>
        <v>1319.6000000000001</v>
      </c>
      <c r="Q12" s="17">
        <f t="shared" si="6"/>
        <v>99.62867535616853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179</v>
      </c>
      <c r="C13" s="60">
        <v>0</v>
      </c>
      <c r="D13" s="60">
        <v>0</v>
      </c>
      <c r="E13" s="33">
        <f t="shared" si="2"/>
        <v>0</v>
      </c>
      <c r="F13" s="33">
        <v>2102.2</v>
      </c>
      <c r="G13" s="33">
        <v>424.8</v>
      </c>
      <c r="H13" s="165">
        <f t="shared" si="0"/>
        <v>1677.3999999999999</v>
      </c>
      <c r="I13" s="48">
        <v>20</v>
      </c>
      <c r="J13" s="48">
        <v>20</v>
      </c>
      <c r="K13" s="33">
        <f t="shared" si="3"/>
        <v>0</v>
      </c>
      <c r="L13" s="12">
        <f t="shared" si="4"/>
        <v>1677.3999999999999</v>
      </c>
      <c r="M13" s="53">
        <v>2090.2</v>
      </c>
      <c r="N13" s="33">
        <v>105</v>
      </c>
      <c r="O13" s="53">
        <v>265.5</v>
      </c>
      <c r="P13" s="13">
        <f t="shared" si="5"/>
        <v>1719.6999999999998</v>
      </c>
      <c r="Q13" s="17">
        <f t="shared" si="6"/>
        <v>97.54026865150898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181</v>
      </c>
      <c r="C14" s="60">
        <v>0</v>
      </c>
      <c r="D14" s="60">
        <v>0</v>
      </c>
      <c r="E14" s="33">
        <f t="shared" si="2"/>
        <v>0</v>
      </c>
      <c r="F14" s="33">
        <v>4215.7</v>
      </c>
      <c r="G14" s="33">
        <v>1117</v>
      </c>
      <c r="H14" s="165">
        <f t="shared" si="0"/>
        <v>3098.7</v>
      </c>
      <c r="I14" s="48">
        <v>64</v>
      </c>
      <c r="J14" s="48"/>
      <c r="K14" s="33">
        <f t="shared" si="3"/>
        <v>64</v>
      </c>
      <c r="L14" s="12">
        <f t="shared" si="4"/>
        <v>3034.7</v>
      </c>
      <c r="M14" s="53">
        <v>3899.6</v>
      </c>
      <c r="N14" s="33">
        <v>105</v>
      </c>
      <c r="O14" s="53">
        <v>748.2</v>
      </c>
      <c r="P14" s="13">
        <f t="shared" si="5"/>
        <v>3046.3999999999996</v>
      </c>
      <c r="Q14" s="17">
        <f t="shared" si="6"/>
        <v>99.61594012605043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180</v>
      </c>
      <c r="C15" s="60">
        <v>0</v>
      </c>
      <c r="D15" s="60">
        <v>0</v>
      </c>
      <c r="E15" s="33">
        <f t="shared" si="2"/>
        <v>0</v>
      </c>
      <c r="F15" s="33">
        <v>1506.1</v>
      </c>
      <c r="G15" s="33">
        <v>404.5</v>
      </c>
      <c r="H15" s="165">
        <f t="shared" si="0"/>
        <v>1101.6</v>
      </c>
      <c r="I15" s="48">
        <v>5.4</v>
      </c>
      <c r="J15" s="48"/>
      <c r="K15" s="33">
        <f t="shared" si="3"/>
        <v>5.4</v>
      </c>
      <c r="L15" s="12">
        <f t="shared" si="4"/>
        <v>1096.1999999999998</v>
      </c>
      <c r="M15" s="53">
        <v>1487.9</v>
      </c>
      <c r="N15" s="33">
        <v>52.6</v>
      </c>
      <c r="O15" s="53">
        <v>234.8</v>
      </c>
      <c r="P15" s="13">
        <f t="shared" si="5"/>
        <v>1200.5000000000002</v>
      </c>
      <c r="Q15" s="17">
        <f t="shared" si="6"/>
        <v>91.31195335276965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182</v>
      </c>
      <c r="C16" s="60">
        <v>0</v>
      </c>
      <c r="D16" s="60">
        <v>0</v>
      </c>
      <c r="E16" s="33">
        <f t="shared" si="2"/>
        <v>0</v>
      </c>
      <c r="F16" s="33">
        <v>3271.2</v>
      </c>
      <c r="G16" s="33">
        <v>715</v>
      </c>
      <c r="H16" s="165">
        <f t="shared" si="0"/>
        <v>2556.2</v>
      </c>
      <c r="I16" s="48">
        <v>40</v>
      </c>
      <c r="J16" s="48"/>
      <c r="K16" s="33">
        <f t="shared" si="3"/>
        <v>40</v>
      </c>
      <c r="L16" s="12">
        <f t="shared" si="4"/>
        <v>2516.2</v>
      </c>
      <c r="M16" s="53">
        <v>2901</v>
      </c>
      <c r="N16" s="33">
        <v>105</v>
      </c>
      <c r="O16" s="53">
        <v>458.4</v>
      </c>
      <c r="P16" s="13">
        <f t="shared" si="5"/>
        <v>2337.6</v>
      </c>
      <c r="Q16" s="17">
        <f t="shared" si="6"/>
        <v>107.64031485284052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183</v>
      </c>
      <c r="C17" s="60">
        <v>0</v>
      </c>
      <c r="D17" s="60">
        <v>0</v>
      </c>
      <c r="E17" s="33">
        <f t="shared" si="2"/>
        <v>0</v>
      </c>
      <c r="F17" s="33">
        <v>3862.7</v>
      </c>
      <c r="G17" s="33">
        <v>1191.6</v>
      </c>
      <c r="H17" s="165">
        <f t="shared" si="0"/>
        <v>2671.1</v>
      </c>
      <c r="I17" s="48"/>
      <c r="J17" s="48"/>
      <c r="K17" s="33">
        <f t="shared" si="3"/>
        <v>0</v>
      </c>
      <c r="L17" s="12">
        <f t="shared" si="4"/>
        <v>2671.1</v>
      </c>
      <c r="M17" s="53">
        <v>3748</v>
      </c>
      <c r="N17" s="33">
        <v>105</v>
      </c>
      <c r="O17" s="53">
        <v>904.7</v>
      </c>
      <c r="P17" s="13">
        <f t="shared" si="5"/>
        <v>2738.3</v>
      </c>
      <c r="Q17" s="17">
        <f t="shared" si="6"/>
        <v>97.54592265274074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184</v>
      </c>
      <c r="C18" s="60">
        <v>0</v>
      </c>
      <c r="D18" s="60">
        <v>0</v>
      </c>
      <c r="E18" s="33">
        <f t="shared" si="2"/>
        <v>0</v>
      </c>
      <c r="F18" s="33">
        <v>3590.2</v>
      </c>
      <c r="G18" s="33">
        <v>770.8</v>
      </c>
      <c r="H18" s="165">
        <f t="shared" si="0"/>
        <v>2819.3999999999996</v>
      </c>
      <c r="I18" s="48">
        <v>126.8</v>
      </c>
      <c r="J18" s="48"/>
      <c r="K18" s="33">
        <f t="shared" si="3"/>
        <v>126.8</v>
      </c>
      <c r="L18" s="12">
        <f t="shared" si="4"/>
        <v>2692.5999999999995</v>
      </c>
      <c r="M18" s="53">
        <v>3254.6</v>
      </c>
      <c r="N18" s="33">
        <v>105</v>
      </c>
      <c r="O18" s="53">
        <v>548.3</v>
      </c>
      <c r="P18" s="13">
        <f t="shared" si="5"/>
        <v>2601.3</v>
      </c>
      <c r="Q18" s="17">
        <f t="shared" si="6"/>
        <v>103.50978356975355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33"/>
      <c r="H19" s="84">
        <f aca="true" t="shared" si="7" ref="H19:H30">F19-G19</f>
        <v>0</v>
      </c>
      <c r="I19" s="33"/>
      <c r="J19" s="33"/>
      <c r="K19" s="33">
        <f t="shared" si="3"/>
        <v>0</v>
      </c>
      <c r="L19" s="12">
        <f t="shared" si="4"/>
        <v>0</v>
      </c>
      <c r="M19" s="53"/>
      <c r="N19" s="13"/>
      <c r="O19" s="53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33"/>
      <c r="H20" s="84">
        <f t="shared" si="7"/>
        <v>0</v>
      </c>
      <c r="I20" s="33"/>
      <c r="J20" s="33"/>
      <c r="K20" s="33">
        <f t="shared" si="3"/>
        <v>0</v>
      </c>
      <c r="L20" s="12">
        <f t="shared" si="4"/>
        <v>0</v>
      </c>
      <c r="M20" s="53"/>
      <c r="N20" s="13"/>
      <c r="O20" s="53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84">
        <f t="shared" si="7"/>
        <v>0</v>
      </c>
      <c r="I21" s="33"/>
      <c r="J21" s="33"/>
      <c r="K21" s="33">
        <f t="shared" si="3"/>
        <v>0</v>
      </c>
      <c r="L21" s="12">
        <f t="shared" si="4"/>
        <v>0</v>
      </c>
      <c r="M21" s="53"/>
      <c r="N21" s="13"/>
      <c r="O21" s="53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84">
        <f t="shared" si="7"/>
        <v>0</v>
      </c>
      <c r="I22" s="33"/>
      <c r="J22" s="33"/>
      <c r="K22" s="33">
        <f t="shared" si="3"/>
        <v>0</v>
      </c>
      <c r="L22" s="12">
        <f t="shared" si="4"/>
        <v>0</v>
      </c>
      <c r="M22" s="53"/>
      <c r="N22" s="13"/>
      <c r="O22" s="53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84">
        <f t="shared" si="7"/>
        <v>0</v>
      </c>
      <c r="I23" s="33"/>
      <c r="J23" s="33"/>
      <c r="K23" s="33">
        <f t="shared" si="3"/>
        <v>0</v>
      </c>
      <c r="L23" s="12">
        <f t="shared" si="4"/>
        <v>0</v>
      </c>
      <c r="M23" s="53"/>
      <c r="N23" s="13"/>
      <c r="O23" s="53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84">
        <f t="shared" si="7"/>
        <v>0</v>
      </c>
      <c r="I24" s="33"/>
      <c r="J24" s="33"/>
      <c r="K24" s="33">
        <f t="shared" si="3"/>
        <v>0</v>
      </c>
      <c r="L24" s="12">
        <f t="shared" si="4"/>
        <v>0</v>
      </c>
      <c r="M24" s="53"/>
      <c r="N24" s="13"/>
      <c r="O24" s="53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84">
        <f t="shared" si="7"/>
        <v>0</v>
      </c>
      <c r="I25" s="33"/>
      <c r="J25" s="33"/>
      <c r="K25" s="33">
        <f t="shared" si="3"/>
        <v>0</v>
      </c>
      <c r="L25" s="12">
        <f t="shared" si="4"/>
        <v>0</v>
      </c>
      <c r="M25" s="53"/>
      <c r="N25" s="13"/>
      <c r="O25" s="53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84">
        <f t="shared" si="7"/>
        <v>0</v>
      </c>
      <c r="I26" s="33"/>
      <c r="J26" s="33"/>
      <c r="K26" s="33">
        <f t="shared" si="3"/>
        <v>0</v>
      </c>
      <c r="L26" s="12">
        <f t="shared" si="4"/>
        <v>0</v>
      </c>
      <c r="M26" s="53"/>
      <c r="N26" s="13"/>
      <c r="O26" s="53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84">
        <f t="shared" si="7"/>
        <v>0</v>
      </c>
      <c r="I27" s="33"/>
      <c r="J27" s="33"/>
      <c r="K27" s="33">
        <f t="shared" si="3"/>
        <v>0</v>
      </c>
      <c r="L27" s="12">
        <f t="shared" si="4"/>
        <v>0</v>
      </c>
      <c r="M27" s="53"/>
      <c r="N27" s="13"/>
      <c r="O27" s="53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84">
        <f t="shared" si="7"/>
        <v>0</v>
      </c>
      <c r="I28" s="33"/>
      <c r="J28" s="33"/>
      <c r="K28" s="33">
        <f t="shared" si="3"/>
        <v>0</v>
      </c>
      <c r="L28" s="12">
        <f t="shared" si="4"/>
        <v>0</v>
      </c>
      <c r="M28" s="54"/>
      <c r="N28" s="18"/>
      <c r="O28" s="54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84">
        <f t="shared" si="7"/>
        <v>0</v>
      </c>
      <c r="I29" s="33"/>
      <c r="J29" s="33"/>
      <c r="K29" s="33">
        <f t="shared" si="3"/>
        <v>0</v>
      </c>
      <c r="L29" s="12">
        <f t="shared" si="4"/>
        <v>0</v>
      </c>
      <c r="M29" s="54"/>
      <c r="N29" s="18"/>
      <c r="O29" s="54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84">
        <f t="shared" si="7"/>
        <v>0</v>
      </c>
      <c r="I30" s="33"/>
      <c r="J30" s="33"/>
      <c r="K30" s="33">
        <f t="shared" si="3"/>
        <v>0</v>
      </c>
      <c r="L30" s="12">
        <f t="shared" si="4"/>
        <v>0</v>
      </c>
      <c r="M30" s="54"/>
      <c r="N30" s="18"/>
      <c r="O30" s="54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199" t="s">
        <v>39</v>
      </c>
      <c r="B31" s="200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43551.49999999999</v>
      </c>
      <c r="G31" s="30">
        <f t="shared" si="8"/>
        <v>15839.699999999997</v>
      </c>
      <c r="H31" s="85">
        <f t="shared" si="8"/>
        <v>27711.799999999996</v>
      </c>
      <c r="I31" s="30">
        <f t="shared" si="8"/>
        <v>7256.3</v>
      </c>
      <c r="J31" s="30">
        <f t="shared" si="8"/>
        <v>6450.6</v>
      </c>
      <c r="K31" s="30">
        <f t="shared" si="8"/>
        <v>805.7000000000003</v>
      </c>
      <c r="L31" s="192">
        <f t="shared" si="4"/>
        <v>26906.099999999995</v>
      </c>
      <c r="M31" s="19">
        <f t="shared" si="8"/>
        <v>39580.5</v>
      </c>
      <c r="N31" s="55">
        <f t="shared" si="8"/>
        <v>7466.700000000002</v>
      </c>
      <c r="O31" s="19">
        <f t="shared" si="8"/>
        <v>6259.099999999999</v>
      </c>
      <c r="P31" s="52">
        <f t="shared" si="8"/>
        <v>25854.699999999997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G3">
      <selection activeCell="G7" sqref="G7:G1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09" t="s">
        <v>137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1" t="s">
        <v>13</v>
      </c>
      <c r="B3" s="199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2" t="s">
        <v>11</v>
      </c>
      <c r="K3" s="202" t="s">
        <v>12</v>
      </c>
      <c r="L3" s="6" t="s">
        <v>6</v>
      </c>
    </row>
    <row r="4" spans="1:12" s="10" customFormat="1" ht="42.75" customHeight="1">
      <c r="A4" s="201"/>
      <c r="B4" s="199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4"/>
      <c r="K4" s="204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60">
        <v>2991.2</v>
      </c>
      <c r="G6" s="184"/>
      <c r="H6" s="13">
        <f>F6+G6</f>
        <v>2991.2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60">
        <v>220.5</v>
      </c>
      <c r="G7" s="33">
        <v>14.5</v>
      </c>
      <c r="H7" s="13">
        <f aca="true" t="shared" si="1" ref="H7:H29">F7+G7</f>
        <v>235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-0.1</v>
      </c>
      <c r="D8" s="13"/>
      <c r="E8" s="13"/>
      <c r="F8" s="60">
        <v>333</v>
      </c>
      <c r="G8" s="33">
        <v>37.1</v>
      </c>
      <c r="H8" s="13">
        <f t="shared" si="1"/>
        <v>370.1</v>
      </c>
      <c r="I8" s="17">
        <f t="shared" si="2"/>
        <v>-0.027019724398811132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60">
        <v>124.5</v>
      </c>
      <c r="G9" s="33">
        <v>2.5</v>
      </c>
      <c r="H9" s="13">
        <f t="shared" si="1"/>
        <v>127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60">
        <v>125.5</v>
      </c>
      <c r="G10" s="33">
        <v>24</v>
      </c>
      <c r="H10" s="13">
        <f t="shared" si="1"/>
        <v>149.5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60">
        <v>212</v>
      </c>
      <c r="G11" s="33">
        <v>84</v>
      </c>
      <c r="H11" s="13">
        <f t="shared" si="1"/>
        <v>296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60">
        <v>160.5</v>
      </c>
      <c r="G12" s="33">
        <v>18</v>
      </c>
      <c r="H12" s="13">
        <f t="shared" si="1"/>
        <v>178.5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0.1</v>
      </c>
      <c r="D13" s="13"/>
      <c r="E13" s="13"/>
      <c r="F13" s="60">
        <v>323.5</v>
      </c>
      <c r="G13" s="33">
        <v>9.5</v>
      </c>
      <c r="H13" s="13">
        <f t="shared" si="1"/>
        <v>333</v>
      </c>
      <c r="I13" s="17">
        <f t="shared" si="2"/>
        <v>0.030030030030030033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0">
        <v>111</v>
      </c>
      <c r="G14" s="33">
        <v>7</v>
      </c>
      <c r="H14" s="13">
        <f t="shared" si="1"/>
        <v>118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3">
        <v>15.1</v>
      </c>
      <c r="D15" s="13"/>
      <c r="E15" s="13"/>
      <c r="F15" s="60">
        <v>450</v>
      </c>
      <c r="G15" s="33">
        <v>53</v>
      </c>
      <c r="H15" s="13">
        <f t="shared" si="1"/>
        <v>503</v>
      </c>
      <c r="I15" s="17">
        <f t="shared" si="2"/>
        <v>3.0019880715705765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60">
        <v>350</v>
      </c>
      <c r="G16" s="33">
        <v>54.1</v>
      </c>
      <c r="H16" s="13">
        <f t="shared" si="1"/>
        <v>404.1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60">
        <v>370</v>
      </c>
      <c r="G17" s="33">
        <v>141</v>
      </c>
      <c r="H17" s="13">
        <f t="shared" si="1"/>
        <v>511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199" t="s">
        <v>39</v>
      </c>
      <c r="B30" s="200"/>
      <c r="C30" s="19">
        <f aca="true" t="shared" si="3" ref="C30:H30">SUM(C6:C29)</f>
        <v>15.1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444.7</v>
      </c>
      <c r="H30" s="52">
        <f t="shared" si="3"/>
        <v>6216.4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8" sqref="H28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3" t="s">
        <v>151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16" t="s">
        <v>14</v>
      </c>
      <c r="B3" s="199" t="s">
        <v>102</v>
      </c>
      <c r="C3" s="67" t="s">
        <v>36</v>
      </c>
      <c r="D3" s="68"/>
      <c r="E3" s="68"/>
      <c r="F3" s="56" t="s">
        <v>198</v>
      </c>
      <c r="G3" s="56" t="s">
        <v>208</v>
      </c>
      <c r="H3" s="69" t="s">
        <v>139</v>
      </c>
      <c r="I3" s="56" t="s">
        <v>24</v>
      </c>
      <c r="J3" s="211" t="s">
        <v>11</v>
      </c>
      <c r="K3" s="211" t="s">
        <v>5</v>
      </c>
      <c r="L3" s="70" t="s">
        <v>6</v>
      </c>
    </row>
    <row r="4" spans="1:12" ht="42.75" customHeight="1">
      <c r="A4" s="216"/>
      <c r="B4" s="199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2"/>
      <c r="K4" s="212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174</v>
      </c>
      <c r="C6" s="12">
        <v>0</v>
      </c>
      <c r="D6" s="13"/>
      <c r="E6" s="13"/>
      <c r="F6" s="60">
        <v>2991.2</v>
      </c>
      <c r="G6" s="184"/>
      <c r="H6" s="184">
        <f>F6+G6</f>
        <v>2991.2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173</v>
      </c>
      <c r="C7" s="12">
        <v>0</v>
      </c>
      <c r="D7" s="13"/>
      <c r="E7" s="13"/>
      <c r="F7" s="60">
        <v>220.5</v>
      </c>
      <c r="G7" s="33">
        <v>14.5</v>
      </c>
      <c r="H7" s="33">
        <f aca="true" t="shared" si="1" ref="H7:H29">F7+G7</f>
        <v>235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175</v>
      </c>
      <c r="C8" s="12">
        <v>0</v>
      </c>
      <c r="D8" s="13"/>
      <c r="E8" s="13"/>
      <c r="F8" s="60">
        <v>333</v>
      </c>
      <c r="G8" s="33">
        <v>37.1</v>
      </c>
      <c r="H8" s="33">
        <f t="shared" si="1"/>
        <v>370.1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176</v>
      </c>
      <c r="C9" s="12">
        <v>0</v>
      </c>
      <c r="D9" s="13"/>
      <c r="E9" s="13"/>
      <c r="F9" s="60">
        <v>124.5</v>
      </c>
      <c r="G9" s="33">
        <v>2.5</v>
      </c>
      <c r="H9" s="33">
        <f t="shared" si="1"/>
        <v>127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177</v>
      </c>
      <c r="C10" s="12">
        <v>0</v>
      </c>
      <c r="D10" s="13"/>
      <c r="E10" s="13"/>
      <c r="F10" s="60">
        <v>125.5</v>
      </c>
      <c r="G10" s="33">
        <v>24</v>
      </c>
      <c r="H10" s="33">
        <f t="shared" si="1"/>
        <v>149.5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178</v>
      </c>
      <c r="C11" s="12">
        <v>0</v>
      </c>
      <c r="D11" s="13"/>
      <c r="E11" s="13"/>
      <c r="F11" s="60">
        <v>212</v>
      </c>
      <c r="G11" s="33">
        <v>84</v>
      </c>
      <c r="H11" s="33">
        <f t="shared" si="1"/>
        <v>296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179</v>
      </c>
      <c r="C12" s="12">
        <v>0</v>
      </c>
      <c r="D12" s="13"/>
      <c r="E12" s="13"/>
      <c r="F12" s="60">
        <v>160.5</v>
      </c>
      <c r="G12" s="33">
        <v>18</v>
      </c>
      <c r="H12" s="33">
        <f t="shared" si="1"/>
        <v>178.5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181</v>
      </c>
      <c r="C13" s="12">
        <v>0</v>
      </c>
      <c r="D13" s="13"/>
      <c r="E13" s="13"/>
      <c r="F13" s="60">
        <v>323.5</v>
      </c>
      <c r="G13" s="33">
        <v>9.5</v>
      </c>
      <c r="H13" s="33">
        <f t="shared" si="1"/>
        <v>333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180</v>
      </c>
      <c r="C14" s="12">
        <v>0</v>
      </c>
      <c r="D14" s="13"/>
      <c r="E14" s="13"/>
      <c r="F14" s="60">
        <v>111</v>
      </c>
      <c r="G14" s="33">
        <v>7</v>
      </c>
      <c r="H14" s="33">
        <f t="shared" si="1"/>
        <v>118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182</v>
      </c>
      <c r="C15" s="12">
        <v>0</v>
      </c>
      <c r="D15" s="13"/>
      <c r="E15" s="13"/>
      <c r="F15" s="60">
        <v>450</v>
      </c>
      <c r="G15" s="33">
        <v>53</v>
      </c>
      <c r="H15" s="33">
        <f t="shared" si="1"/>
        <v>503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183</v>
      </c>
      <c r="C16" s="12">
        <v>0</v>
      </c>
      <c r="D16" s="13"/>
      <c r="E16" s="13"/>
      <c r="F16" s="60">
        <v>350</v>
      </c>
      <c r="G16" s="33">
        <v>54.1</v>
      </c>
      <c r="H16" s="33">
        <f t="shared" si="1"/>
        <v>404.1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184</v>
      </c>
      <c r="C17" s="12">
        <v>0</v>
      </c>
      <c r="D17" s="13"/>
      <c r="E17" s="13"/>
      <c r="F17" s="60">
        <v>370</v>
      </c>
      <c r="G17" s="33">
        <v>141</v>
      </c>
      <c r="H17" s="33">
        <f t="shared" si="1"/>
        <v>511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14" t="s">
        <v>39</v>
      </c>
      <c r="B30" s="215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5771.7</v>
      </c>
      <c r="G30" s="19">
        <f t="shared" si="3"/>
        <v>444.7</v>
      </c>
      <c r="H30" s="19">
        <f t="shared" si="3"/>
        <v>6216.4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F1">
      <selection activeCell="H6" sqref="H6:H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1" t="s">
        <v>14</v>
      </c>
      <c r="B3" s="199" t="s">
        <v>102</v>
      </c>
      <c r="C3" s="6" t="s">
        <v>140</v>
      </c>
      <c r="D3" s="27"/>
      <c r="E3" s="27"/>
      <c r="F3" s="36" t="s">
        <v>200</v>
      </c>
      <c r="G3" s="36" t="s">
        <v>209</v>
      </c>
      <c r="H3" s="29" t="s">
        <v>141</v>
      </c>
      <c r="I3" s="5" t="s">
        <v>41</v>
      </c>
      <c r="J3" s="202" t="s">
        <v>15</v>
      </c>
      <c r="K3" s="202" t="s">
        <v>16</v>
      </c>
      <c r="L3" s="6" t="s">
        <v>6</v>
      </c>
    </row>
    <row r="4" spans="1:12" s="10" customFormat="1" ht="42.75" customHeight="1">
      <c r="A4" s="201"/>
      <c r="B4" s="199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4"/>
      <c r="K4" s="204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9647.1</v>
      </c>
      <c r="G6" s="33">
        <v>4641.1</v>
      </c>
      <c r="H6" s="165">
        <f aca="true" t="shared" si="0" ref="H6:H17">F6-G6</f>
        <v>5006</v>
      </c>
      <c r="I6" s="63">
        <f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2879.8</v>
      </c>
      <c r="G7" s="33">
        <v>1201.6</v>
      </c>
      <c r="H7" s="165">
        <f t="shared" si="0"/>
        <v>1678.2000000000003</v>
      </c>
      <c r="I7" s="63">
        <f>C7/H7*100</f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7115.2</v>
      </c>
      <c r="G8" s="33">
        <v>4022.4</v>
      </c>
      <c r="H8" s="165">
        <f t="shared" si="0"/>
        <v>3092.7999999999997</v>
      </c>
      <c r="I8" s="63">
        <f aca="true" t="shared" si="2" ref="I8:I29">C8/H8*100</f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1876.8</v>
      </c>
      <c r="G9" s="33">
        <v>498.3</v>
      </c>
      <c r="H9" s="165">
        <f t="shared" si="0"/>
        <v>1378.5</v>
      </c>
      <c r="I9" s="63">
        <f t="shared" si="2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1635</v>
      </c>
      <c r="G10" s="33">
        <v>317.8</v>
      </c>
      <c r="H10" s="165">
        <f t="shared" si="0"/>
        <v>1317.2</v>
      </c>
      <c r="I10" s="63">
        <f t="shared" si="2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1849.5</v>
      </c>
      <c r="G11" s="33">
        <v>534.8</v>
      </c>
      <c r="H11" s="165">
        <f t="shared" si="0"/>
        <v>1314.7</v>
      </c>
      <c r="I11" s="63">
        <f t="shared" si="2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2102.2</v>
      </c>
      <c r="G12" s="33">
        <v>424.8</v>
      </c>
      <c r="H12" s="165">
        <f t="shared" si="0"/>
        <v>1677.3999999999999</v>
      </c>
      <c r="I12" s="63">
        <f t="shared" si="2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4215.7</v>
      </c>
      <c r="G13" s="33">
        <v>1117</v>
      </c>
      <c r="H13" s="165">
        <f t="shared" si="0"/>
        <v>3098.7</v>
      </c>
      <c r="I13" s="63">
        <f t="shared" si="2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1506.1</v>
      </c>
      <c r="G14" s="33">
        <v>404.5</v>
      </c>
      <c r="H14" s="165">
        <f t="shared" si="0"/>
        <v>1101.6</v>
      </c>
      <c r="I14" s="63">
        <f t="shared" si="2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3271.2</v>
      </c>
      <c r="G15" s="33">
        <v>715</v>
      </c>
      <c r="H15" s="165">
        <f t="shared" si="0"/>
        <v>2556.2</v>
      </c>
      <c r="I15" s="63">
        <f t="shared" si="2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3862.7</v>
      </c>
      <c r="G16" s="33">
        <v>1191.6</v>
      </c>
      <c r="H16" s="165">
        <f t="shared" si="0"/>
        <v>2671.1</v>
      </c>
      <c r="I16" s="63">
        <f t="shared" si="2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3590.2</v>
      </c>
      <c r="G17" s="33">
        <v>770.8</v>
      </c>
      <c r="H17" s="165">
        <f t="shared" si="0"/>
        <v>2819.3999999999996</v>
      </c>
      <c r="I17" s="63">
        <f t="shared" si="2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 t="e">
        <f t="shared" si="2"/>
        <v>#DIV/0!</v>
      </c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aca="true" t="shared" si="3" ref="H19:H29">F19-G19</f>
        <v>0</v>
      </c>
      <c r="I19" s="64" t="e">
        <f t="shared" si="2"/>
        <v>#DIV/0!</v>
      </c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3"/>
        <v>0</v>
      </c>
      <c r="I20" s="64" t="e">
        <f t="shared" si="2"/>
        <v>#DIV/0!</v>
      </c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3"/>
        <v>0</v>
      </c>
      <c r="I21" s="64" t="e">
        <f t="shared" si="2"/>
        <v>#DIV/0!</v>
      </c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3"/>
        <v>0</v>
      </c>
      <c r="I22" s="64" t="e">
        <f t="shared" si="2"/>
        <v>#DIV/0!</v>
      </c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3"/>
        <v>0</v>
      </c>
      <c r="I23" s="63" t="e">
        <f t="shared" si="2"/>
        <v>#DIV/0!</v>
      </c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3"/>
        <v>0</v>
      </c>
      <c r="I24" s="64" t="e">
        <f t="shared" si="2"/>
        <v>#DIV/0!</v>
      </c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3"/>
        <v>0</v>
      </c>
      <c r="I25" s="64" t="e">
        <f t="shared" si="2"/>
        <v>#DIV/0!</v>
      </c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3"/>
        <v>0</v>
      </c>
      <c r="I26" s="64" t="e">
        <f t="shared" si="2"/>
        <v>#DIV/0!</v>
      </c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3"/>
        <v>0</v>
      </c>
      <c r="I27" s="63" t="e">
        <f t="shared" si="2"/>
        <v>#DIV/0!</v>
      </c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3"/>
        <v>0</v>
      </c>
      <c r="I28" s="63" t="e">
        <f t="shared" si="2"/>
        <v>#DIV/0!</v>
      </c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3"/>
        <v>0</v>
      </c>
      <c r="I29" s="63" t="e">
        <f t="shared" si="2"/>
        <v>#DIV/0!</v>
      </c>
      <c r="K29" s="14">
        <v>0.75</v>
      </c>
      <c r="L29" s="14">
        <f t="shared" si="1"/>
        <v>0</v>
      </c>
    </row>
    <row r="30" spans="1:12" ht="11.25">
      <c r="A30" s="199" t="s">
        <v>39</v>
      </c>
      <c r="B30" s="200"/>
      <c r="C30" s="19">
        <f aca="true" t="shared" si="4" ref="C30:H30">SUM(C6:C29)</f>
        <v>0</v>
      </c>
      <c r="D30" s="19">
        <f t="shared" si="4"/>
        <v>0</v>
      </c>
      <c r="E30" s="32">
        <f t="shared" si="4"/>
        <v>0</v>
      </c>
      <c r="F30" s="30">
        <f t="shared" si="4"/>
        <v>43551.49999999999</v>
      </c>
      <c r="G30" s="30">
        <f t="shared" si="4"/>
        <v>15839.699999999997</v>
      </c>
      <c r="H30" s="19">
        <f t="shared" si="4"/>
        <v>27711.799999999996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K3">
      <pane xSplit="14865" topLeftCell="R11" activePane="topLeft" state="split"/>
      <selection pane="topLeft" activeCell="P16" sqref="P16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1" t="s">
        <v>3</v>
      </c>
      <c r="B3" s="199" t="s">
        <v>102</v>
      </c>
      <c r="C3" s="36" t="s">
        <v>210</v>
      </c>
      <c r="D3" s="36" t="s">
        <v>211</v>
      </c>
      <c r="E3" s="36" t="s">
        <v>212</v>
      </c>
      <c r="F3" s="29" t="s">
        <v>1</v>
      </c>
      <c r="G3" s="27"/>
      <c r="H3" s="27"/>
      <c r="I3" s="5" t="s">
        <v>213</v>
      </c>
      <c r="J3" s="5" t="s">
        <v>217</v>
      </c>
      <c r="K3" s="36" t="s">
        <v>31</v>
      </c>
      <c r="L3" s="36" t="s">
        <v>200</v>
      </c>
      <c r="M3" s="36" t="s">
        <v>214</v>
      </c>
      <c r="N3" s="29" t="s">
        <v>2</v>
      </c>
      <c r="O3" s="5" t="s">
        <v>45</v>
      </c>
      <c r="P3" s="202" t="s">
        <v>17</v>
      </c>
      <c r="Q3" s="202" t="s">
        <v>18</v>
      </c>
      <c r="R3" s="6" t="s">
        <v>6</v>
      </c>
    </row>
    <row r="4" spans="1:18" s="10" customFormat="1" ht="69.75" customHeight="1">
      <c r="A4" s="201"/>
      <c r="B4" s="199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4"/>
      <c r="Q4" s="204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3">
        <v>7697.9</v>
      </c>
      <c r="D6" s="33">
        <v>2740.9</v>
      </c>
      <c r="E6" s="53">
        <v>1170.7</v>
      </c>
      <c r="F6" s="13">
        <f>C6-D6-E6</f>
        <v>3786.3</v>
      </c>
      <c r="G6" s="13"/>
      <c r="H6" s="13"/>
      <c r="I6" s="60">
        <v>0</v>
      </c>
      <c r="J6" s="60">
        <v>0</v>
      </c>
      <c r="K6" s="33">
        <f>J6-I6</f>
        <v>0</v>
      </c>
      <c r="L6" s="33">
        <v>9647.1</v>
      </c>
      <c r="M6" s="33">
        <v>4641.1</v>
      </c>
      <c r="N6" s="165">
        <f aca="true" t="shared" si="0" ref="N6:N17">L6-M6</f>
        <v>5006</v>
      </c>
      <c r="O6" s="17">
        <f>(F6-N6)/F6*100</f>
        <v>-32.21350658954651</v>
      </c>
      <c r="P6" s="79">
        <v>0</v>
      </c>
      <c r="Q6" s="14">
        <v>1.2</v>
      </c>
      <c r="R6" s="14">
        <v>0</v>
      </c>
    </row>
    <row r="7" spans="1:18" ht="11.25">
      <c r="A7" s="11">
        <v>2</v>
      </c>
      <c r="B7" s="16" t="s">
        <v>173</v>
      </c>
      <c r="C7" s="53">
        <v>2688.6</v>
      </c>
      <c r="D7" s="33">
        <v>700.6</v>
      </c>
      <c r="E7" s="53">
        <v>461.5</v>
      </c>
      <c r="F7" s="13">
        <f aca="true" t="shared" si="1" ref="F7:F17">C7-D7-E7</f>
        <v>1526.5</v>
      </c>
      <c r="G7" s="13"/>
      <c r="H7" s="13"/>
      <c r="I7" s="60">
        <v>0</v>
      </c>
      <c r="J7" s="60">
        <v>0</v>
      </c>
      <c r="K7" s="33">
        <f aca="true" t="shared" si="2" ref="K7:K29">J7-I7</f>
        <v>0</v>
      </c>
      <c r="L7" s="33">
        <v>2879.8</v>
      </c>
      <c r="M7" s="33">
        <v>1201.6</v>
      </c>
      <c r="N7" s="165">
        <f t="shared" si="0"/>
        <v>1678.2000000000003</v>
      </c>
      <c r="O7" s="17">
        <f aca="true" t="shared" si="3" ref="O7:O29">(F7-N7)/F7*100</f>
        <v>-9.937766131673781</v>
      </c>
      <c r="P7" s="79">
        <v>0</v>
      </c>
      <c r="Q7" s="14">
        <v>1.2</v>
      </c>
      <c r="R7" s="14">
        <v>0</v>
      </c>
    </row>
    <row r="8" spans="1:18" ht="11.25">
      <c r="A8" s="11">
        <v>3</v>
      </c>
      <c r="B8" s="16" t="s">
        <v>175</v>
      </c>
      <c r="C8" s="53">
        <v>6873.3</v>
      </c>
      <c r="D8" s="33">
        <v>3289.8</v>
      </c>
      <c r="E8" s="53">
        <v>531.8</v>
      </c>
      <c r="F8" s="13">
        <f t="shared" si="1"/>
        <v>3051.7</v>
      </c>
      <c r="G8" s="13"/>
      <c r="H8" s="13"/>
      <c r="I8" s="60">
        <v>0</v>
      </c>
      <c r="J8" s="60">
        <v>0</v>
      </c>
      <c r="K8" s="33">
        <f t="shared" si="2"/>
        <v>0</v>
      </c>
      <c r="L8" s="33">
        <v>7115.2</v>
      </c>
      <c r="M8" s="33">
        <v>4022.4</v>
      </c>
      <c r="N8" s="165">
        <f t="shared" si="0"/>
        <v>3092.7999999999997</v>
      </c>
      <c r="O8" s="17">
        <f t="shared" si="3"/>
        <v>-1.3467903135956978</v>
      </c>
      <c r="P8" s="79">
        <v>0.74</v>
      </c>
      <c r="Q8" s="14">
        <v>1.2</v>
      </c>
      <c r="R8" s="14">
        <f aca="true" t="shared" si="4" ref="R8:R29">P8*Q8</f>
        <v>0.888</v>
      </c>
    </row>
    <row r="9" spans="1:18" ht="11.25">
      <c r="A9" s="11">
        <v>4</v>
      </c>
      <c r="B9" s="16" t="s">
        <v>176</v>
      </c>
      <c r="C9" s="53">
        <v>1619.4</v>
      </c>
      <c r="D9" s="33">
        <v>52.6</v>
      </c>
      <c r="E9" s="53">
        <v>347.4</v>
      </c>
      <c r="F9" s="13">
        <f t="shared" si="1"/>
        <v>1219.4</v>
      </c>
      <c r="G9" s="13"/>
      <c r="H9" s="13"/>
      <c r="I9" s="60">
        <v>0</v>
      </c>
      <c r="J9" s="60">
        <v>0</v>
      </c>
      <c r="K9" s="33">
        <f t="shared" si="2"/>
        <v>0</v>
      </c>
      <c r="L9" s="33">
        <v>1876.8</v>
      </c>
      <c r="M9" s="33">
        <v>498.3</v>
      </c>
      <c r="N9" s="165">
        <f t="shared" si="0"/>
        <v>1378.5</v>
      </c>
      <c r="O9" s="17">
        <f t="shared" si="3"/>
        <v>-13.047400360833189</v>
      </c>
      <c r="P9" s="79">
        <v>0</v>
      </c>
      <c r="Q9" s="14">
        <v>1.2</v>
      </c>
      <c r="R9" s="14">
        <f t="shared" si="4"/>
        <v>0</v>
      </c>
    </row>
    <row r="10" spans="1:18" ht="11.25">
      <c r="A10" s="11">
        <v>5</v>
      </c>
      <c r="B10" s="16" t="s">
        <v>177</v>
      </c>
      <c r="C10" s="53">
        <v>1555.6</v>
      </c>
      <c r="D10" s="33">
        <v>52.6</v>
      </c>
      <c r="E10" s="53">
        <v>195.6</v>
      </c>
      <c r="F10" s="13">
        <f t="shared" si="1"/>
        <v>1307.4</v>
      </c>
      <c r="G10" s="13"/>
      <c r="H10" s="13"/>
      <c r="I10" s="60">
        <v>0</v>
      </c>
      <c r="J10" s="60">
        <v>0</v>
      </c>
      <c r="K10" s="33">
        <f t="shared" si="2"/>
        <v>0</v>
      </c>
      <c r="L10" s="33">
        <v>1635</v>
      </c>
      <c r="M10" s="33">
        <v>317.8</v>
      </c>
      <c r="N10" s="165">
        <f t="shared" si="0"/>
        <v>1317.2</v>
      </c>
      <c r="O10" s="17">
        <f t="shared" si="3"/>
        <v>-0.749579317729842</v>
      </c>
      <c r="P10" s="79">
        <v>0.86</v>
      </c>
      <c r="Q10" s="14">
        <v>1.2</v>
      </c>
      <c r="R10" s="14">
        <f t="shared" si="4"/>
        <v>1.032</v>
      </c>
    </row>
    <row r="11" spans="1:18" ht="11.25">
      <c r="A11" s="11">
        <v>6</v>
      </c>
      <c r="B11" s="16" t="s">
        <v>178</v>
      </c>
      <c r="C11" s="53">
        <v>1764.4</v>
      </c>
      <c r="D11" s="33">
        <v>52.6</v>
      </c>
      <c r="E11" s="53">
        <v>392.2</v>
      </c>
      <c r="F11" s="13">
        <f t="shared" si="1"/>
        <v>1319.6000000000001</v>
      </c>
      <c r="G11" s="13"/>
      <c r="H11" s="13"/>
      <c r="I11" s="60">
        <v>0</v>
      </c>
      <c r="J11" s="60">
        <v>0</v>
      </c>
      <c r="K11" s="33">
        <f t="shared" si="2"/>
        <v>0</v>
      </c>
      <c r="L11" s="33">
        <v>1849.5</v>
      </c>
      <c r="M11" s="33">
        <v>534.8</v>
      </c>
      <c r="N11" s="165">
        <f t="shared" si="0"/>
        <v>1314.7</v>
      </c>
      <c r="O11" s="17">
        <f t="shared" si="3"/>
        <v>0.37132464383147096</v>
      </c>
      <c r="P11" s="79">
        <v>1</v>
      </c>
      <c r="Q11" s="14">
        <v>1.2</v>
      </c>
      <c r="R11" s="14">
        <f t="shared" si="4"/>
        <v>1.2</v>
      </c>
    </row>
    <row r="12" spans="1:18" ht="11.25">
      <c r="A12" s="11">
        <v>7</v>
      </c>
      <c r="B12" s="16" t="s">
        <v>179</v>
      </c>
      <c r="C12" s="53">
        <v>2090.2</v>
      </c>
      <c r="D12" s="33">
        <v>105</v>
      </c>
      <c r="E12" s="53">
        <v>265.5</v>
      </c>
      <c r="F12" s="13">
        <f t="shared" si="1"/>
        <v>1719.6999999999998</v>
      </c>
      <c r="G12" s="13"/>
      <c r="H12" s="13"/>
      <c r="I12" s="60">
        <v>0</v>
      </c>
      <c r="J12" s="60">
        <v>0</v>
      </c>
      <c r="K12" s="33">
        <f t="shared" si="2"/>
        <v>0</v>
      </c>
      <c r="L12" s="33">
        <v>2102.2</v>
      </c>
      <c r="M12" s="33">
        <v>424.8</v>
      </c>
      <c r="N12" s="165">
        <f t="shared" si="0"/>
        <v>1677.3999999999999</v>
      </c>
      <c r="O12" s="17">
        <f t="shared" si="3"/>
        <v>2.4597313484910135</v>
      </c>
      <c r="P12" s="79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3">
        <v>3899.6</v>
      </c>
      <c r="D13" s="33">
        <v>105</v>
      </c>
      <c r="E13" s="53">
        <v>748.2</v>
      </c>
      <c r="F13" s="13">
        <f t="shared" si="1"/>
        <v>3046.3999999999996</v>
      </c>
      <c r="G13" s="13"/>
      <c r="H13" s="13"/>
      <c r="I13" s="60">
        <v>0</v>
      </c>
      <c r="J13" s="60">
        <v>0</v>
      </c>
      <c r="K13" s="33">
        <f t="shared" si="2"/>
        <v>0</v>
      </c>
      <c r="L13" s="33">
        <v>4215.7</v>
      </c>
      <c r="M13" s="33">
        <v>1117</v>
      </c>
      <c r="N13" s="165">
        <f t="shared" si="0"/>
        <v>3098.7</v>
      </c>
      <c r="O13" s="17">
        <f t="shared" si="3"/>
        <v>-1.71678046218488</v>
      </c>
      <c r="P13" s="79">
        <v>0.66</v>
      </c>
      <c r="Q13" s="14">
        <v>1.2</v>
      </c>
      <c r="R13" s="14">
        <f t="shared" si="4"/>
        <v>0.792</v>
      </c>
    </row>
    <row r="14" spans="1:18" ht="11.25">
      <c r="A14" s="11">
        <v>9</v>
      </c>
      <c r="B14" s="16" t="s">
        <v>180</v>
      </c>
      <c r="C14" s="53">
        <v>1487.9</v>
      </c>
      <c r="D14" s="33">
        <v>52.6</v>
      </c>
      <c r="E14" s="53">
        <v>234.8</v>
      </c>
      <c r="F14" s="13">
        <f t="shared" si="1"/>
        <v>1200.5000000000002</v>
      </c>
      <c r="G14" s="13"/>
      <c r="H14" s="13"/>
      <c r="I14" s="60">
        <v>0</v>
      </c>
      <c r="J14" s="60">
        <v>0</v>
      </c>
      <c r="K14" s="33">
        <f t="shared" si="2"/>
        <v>0</v>
      </c>
      <c r="L14" s="33">
        <v>1506.1</v>
      </c>
      <c r="M14" s="33">
        <v>404.5</v>
      </c>
      <c r="N14" s="165">
        <f t="shared" si="0"/>
        <v>1101.6</v>
      </c>
      <c r="O14" s="17">
        <f t="shared" si="3"/>
        <v>8.238234069137885</v>
      </c>
      <c r="P14" s="79">
        <v>1</v>
      </c>
      <c r="Q14" s="14">
        <v>1.2</v>
      </c>
      <c r="R14" s="14">
        <f t="shared" si="4"/>
        <v>1.2</v>
      </c>
    </row>
    <row r="15" spans="1:18" ht="11.25">
      <c r="A15" s="11">
        <v>10</v>
      </c>
      <c r="B15" s="16" t="s">
        <v>182</v>
      </c>
      <c r="C15" s="53">
        <v>2901</v>
      </c>
      <c r="D15" s="33">
        <v>105</v>
      </c>
      <c r="E15" s="53">
        <v>458.4</v>
      </c>
      <c r="F15" s="13">
        <f t="shared" si="1"/>
        <v>2337.6</v>
      </c>
      <c r="G15" s="13"/>
      <c r="H15" s="13"/>
      <c r="I15" s="60">
        <v>0</v>
      </c>
      <c r="J15" s="60">
        <v>0</v>
      </c>
      <c r="K15" s="33">
        <f t="shared" si="2"/>
        <v>0</v>
      </c>
      <c r="L15" s="33">
        <v>3271.2</v>
      </c>
      <c r="M15" s="33">
        <v>715</v>
      </c>
      <c r="N15" s="165">
        <f t="shared" si="0"/>
        <v>2556.2</v>
      </c>
      <c r="O15" s="17">
        <f t="shared" si="3"/>
        <v>-9.351471594798081</v>
      </c>
      <c r="P15" s="79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3">
        <v>3748</v>
      </c>
      <c r="D16" s="33">
        <v>105</v>
      </c>
      <c r="E16" s="53">
        <v>904.7</v>
      </c>
      <c r="F16" s="13">
        <f t="shared" si="1"/>
        <v>2738.3</v>
      </c>
      <c r="G16" s="13"/>
      <c r="H16" s="13"/>
      <c r="I16" s="60">
        <v>0</v>
      </c>
      <c r="J16" s="60">
        <v>0</v>
      </c>
      <c r="K16" s="33">
        <f t="shared" si="2"/>
        <v>0</v>
      </c>
      <c r="L16" s="33">
        <v>3862.7</v>
      </c>
      <c r="M16" s="33">
        <v>1191.6</v>
      </c>
      <c r="N16" s="165">
        <f t="shared" si="0"/>
        <v>2671.1</v>
      </c>
      <c r="O16" s="17">
        <f t="shared" si="3"/>
        <v>2.454077347259258</v>
      </c>
      <c r="P16" s="79">
        <v>1</v>
      </c>
      <c r="Q16" s="14">
        <v>1.2</v>
      </c>
      <c r="R16" s="14">
        <f t="shared" si="4"/>
        <v>1.2</v>
      </c>
    </row>
    <row r="17" spans="1:18" ht="11.25">
      <c r="A17" s="11">
        <v>12</v>
      </c>
      <c r="B17" s="16" t="s">
        <v>184</v>
      </c>
      <c r="C17" s="53">
        <v>3254.6</v>
      </c>
      <c r="D17" s="33">
        <v>105</v>
      </c>
      <c r="E17" s="53">
        <v>548.3</v>
      </c>
      <c r="F17" s="13">
        <f t="shared" si="1"/>
        <v>2601.3</v>
      </c>
      <c r="G17" s="13"/>
      <c r="H17" s="13"/>
      <c r="I17" s="60">
        <v>0</v>
      </c>
      <c r="J17" s="60">
        <v>0</v>
      </c>
      <c r="K17" s="33">
        <f t="shared" si="2"/>
        <v>0</v>
      </c>
      <c r="L17" s="33">
        <v>3590.2</v>
      </c>
      <c r="M17" s="33">
        <v>770.8</v>
      </c>
      <c r="N17" s="165">
        <f t="shared" si="0"/>
        <v>2819.3999999999996</v>
      </c>
      <c r="O17" s="17">
        <f t="shared" si="3"/>
        <v>-8.384269403759637</v>
      </c>
      <c r="P17" s="79">
        <v>0</v>
      </c>
      <c r="Q17" s="14">
        <v>1.2</v>
      </c>
      <c r="R17" s="14">
        <f t="shared" si="4"/>
        <v>0</v>
      </c>
    </row>
    <row r="18" spans="1:18" ht="11.25">
      <c r="A18" s="11">
        <v>13</v>
      </c>
      <c r="B18" s="16"/>
      <c r="C18" s="53"/>
      <c r="D18" s="13"/>
      <c r="E18" s="53"/>
      <c r="F18" s="53"/>
      <c r="G18" s="13"/>
      <c r="H18" s="13"/>
      <c r="I18" s="60"/>
      <c r="J18" s="60"/>
      <c r="K18" s="33">
        <f t="shared" si="2"/>
        <v>0</v>
      </c>
      <c r="L18" s="33"/>
      <c r="M18" s="33"/>
      <c r="N18" s="33"/>
      <c r="O18" s="17" t="e">
        <f t="shared" si="3"/>
        <v>#DIV/0!</v>
      </c>
      <c r="P18" s="79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3"/>
      <c r="D19" s="13"/>
      <c r="E19" s="53"/>
      <c r="F19" s="53">
        <f aca="true" t="shared" si="5" ref="F19:F29">C19-D19-E19</f>
        <v>0</v>
      </c>
      <c r="G19" s="13"/>
      <c r="H19" s="13"/>
      <c r="I19" s="60"/>
      <c r="J19" s="60"/>
      <c r="K19" s="33">
        <f t="shared" si="2"/>
        <v>0</v>
      </c>
      <c r="L19" s="33"/>
      <c r="M19" s="33"/>
      <c r="N19" s="33"/>
      <c r="O19" s="17" t="e">
        <f t="shared" si="3"/>
        <v>#DIV/0!</v>
      </c>
      <c r="P19" s="79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3"/>
      <c r="D20" s="13"/>
      <c r="E20" s="53"/>
      <c r="F20" s="53">
        <f t="shared" si="5"/>
        <v>0</v>
      </c>
      <c r="G20" s="13"/>
      <c r="H20" s="13"/>
      <c r="I20" s="60"/>
      <c r="J20" s="60"/>
      <c r="K20" s="33">
        <f t="shared" si="2"/>
        <v>0</v>
      </c>
      <c r="L20" s="33"/>
      <c r="M20" s="33"/>
      <c r="N20" s="33"/>
      <c r="O20" s="17" t="e">
        <f t="shared" si="3"/>
        <v>#DIV/0!</v>
      </c>
      <c r="P20" s="79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3"/>
      <c r="D21" s="13"/>
      <c r="E21" s="53"/>
      <c r="F21" s="53">
        <f t="shared" si="5"/>
        <v>0</v>
      </c>
      <c r="G21" s="13"/>
      <c r="H21" s="13"/>
      <c r="I21" s="60"/>
      <c r="J21" s="60"/>
      <c r="K21" s="33">
        <f t="shared" si="2"/>
        <v>0</v>
      </c>
      <c r="L21" s="33"/>
      <c r="M21" s="33"/>
      <c r="N21" s="33"/>
      <c r="O21" s="17" t="e">
        <f t="shared" si="3"/>
        <v>#DIV/0!</v>
      </c>
      <c r="P21" s="79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3"/>
      <c r="D22" s="13"/>
      <c r="E22" s="53"/>
      <c r="F22" s="53">
        <f t="shared" si="5"/>
        <v>0</v>
      </c>
      <c r="G22" s="13"/>
      <c r="H22" s="13"/>
      <c r="I22" s="60"/>
      <c r="J22" s="60"/>
      <c r="K22" s="33">
        <f t="shared" si="2"/>
        <v>0</v>
      </c>
      <c r="L22" s="33"/>
      <c r="M22" s="33"/>
      <c r="N22" s="33"/>
      <c r="O22" s="17" t="e">
        <f t="shared" si="3"/>
        <v>#DIV/0!</v>
      </c>
      <c r="P22" s="79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3"/>
      <c r="D23" s="13"/>
      <c r="E23" s="53"/>
      <c r="F23" s="53">
        <f t="shared" si="5"/>
        <v>0</v>
      </c>
      <c r="G23" s="13"/>
      <c r="H23" s="13"/>
      <c r="I23" s="60"/>
      <c r="J23" s="60"/>
      <c r="K23" s="33">
        <f t="shared" si="2"/>
        <v>0</v>
      </c>
      <c r="L23" s="33"/>
      <c r="M23" s="33"/>
      <c r="N23" s="33">
        <f aca="true" t="shared" si="6" ref="N23:N29">L23-M23</f>
        <v>0</v>
      </c>
      <c r="O23" s="17" t="e">
        <f t="shared" si="3"/>
        <v>#DIV/0!</v>
      </c>
      <c r="P23" s="79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3"/>
      <c r="D24" s="13"/>
      <c r="E24" s="53"/>
      <c r="F24" s="53">
        <f t="shared" si="5"/>
        <v>0</v>
      </c>
      <c r="G24" s="13"/>
      <c r="H24" s="13"/>
      <c r="I24" s="60"/>
      <c r="J24" s="60"/>
      <c r="K24" s="33">
        <f t="shared" si="2"/>
        <v>0</v>
      </c>
      <c r="L24" s="33"/>
      <c r="M24" s="33"/>
      <c r="N24" s="33">
        <f t="shared" si="6"/>
        <v>0</v>
      </c>
      <c r="O24" s="17" t="e">
        <f t="shared" si="3"/>
        <v>#DIV/0!</v>
      </c>
      <c r="P24" s="79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3"/>
      <c r="D25" s="13"/>
      <c r="E25" s="53"/>
      <c r="F25" s="53">
        <f t="shared" si="5"/>
        <v>0</v>
      </c>
      <c r="G25" s="13"/>
      <c r="H25" s="13"/>
      <c r="I25" s="60"/>
      <c r="J25" s="60"/>
      <c r="K25" s="33">
        <f t="shared" si="2"/>
        <v>0</v>
      </c>
      <c r="L25" s="33"/>
      <c r="M25" s="33"/>
      <c r="N25" s="33">
        <f t="shared" si="6"/>
        <v>0</v>
      </c>
      <c r="O25" s="17" t="e">
        <f t="shared" si="3"/>
        <v>#DIV/0!</v>
      </c>
      <c r="P25" s="79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3"/>
      <c r="D26" s="13"/>
      <c r="E26" s="53"/>
      <c r="F26" s="53">
        <f t="shared" si="5"/>
        <v>0</v>
      </c>
      <c r="G26" s="13"/>
      <c r="H26" s="13"/>
      <c r="I26" s="60"/>
      <c r="J26" s="60"/>
      <c r="K26" s="33">
        <f t="shared" si="2"/>
        <v>0</v>
      </c>
      <c r="L26" s="33"/>
      <c r="M26" s="33"/>
      <c r="N26" s="33">
        <f t="shared" si="6"/>
        <v>0</v>
      </c>
      <c r="O26" s="17" t="e">
        <f t="shared" si="3"/>
        <v>#DIV/0!</v>
      </c>
      <c r="P26" s="79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4"/>
      <c r="D27" s="18"/>
      <c r="E27" s="54"/>
      <c r="F27" s="53">
        <f t="shared" si="5"/>
        <v>0</v>
      </c>
      <c r="G27" s="18"/>
      <c r="H27" s="18"/>
      <c r="I27" s="60"/>
      <c r="J27" s="60"/>
      <c r="K27" s="33">
        <f t="shared" si="2"/>
        <v>0</v>
      </c>
      <c r="L27" s="33"/>
      <c r="M27" s="33"/>
      <c r="N27" s="33">
        <f t="shared" si="6"/>
        <v>0</v>
      </c>
      <c r="O27" s="17" t="e">
        <f t="shared" si="3"/>
        <v>#DIV/0!</v>
      </c>
      <c r="P27" s="79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4"/>
      <c r="D28" s="18"/>
      <c r="E28" s="54"/>
      <c r="F28" s="53">
        <f t="shared" si="5"/>
        <v>0</v>
      </c>
      <c r="G28" s="18"/>
      <c r="H28" s="18"/>
      <c r="I28" s="60"/>
      <c r="J28" s="60"/>
      <c r="K28" s="33">
        <f t="shared" si="2"/>
        <v>0</v>
      </c>
      <c r="L28" s="33"/>
      <c r="M28" s="33"/>
      <c r="N28" s="33">
        <f t="shared" si="6"/>
        <v>0</v>
      </c>
      <c r="O28" s="17" t="e">
        <f t="shared" si="3"/>
        <v>#DIV/0!</v>
      </c>
      <c r="P28" s="79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4"/>
      <c r="D29" s="18"/>
      <c r="E29" s="54"/>
      <c r="F29" s="53">
        <f t="shared" si="5"/>
        <v>0</v>
      </c>
      <c r="G29" s="18"/>
      <c r="H29" s="18"/>
      <c r="I29" s="60"/>
      <c r="J29" s="60"/>
      <c r="K29" s="33">
        <f t="shared" si="2"/>
        <v>0</v>
      </c>
      <c r="L29" s="33"/>
      <c r="M29" s="33"/>
      <c r="N29" s="33">
        <f t="shared" si="6"/>
        <v>0</v>
      </c>
      <c r="O29" s="17" t="e">
        <f t="shared" si="3"/>
        <v>#DIV/0!</v>
      </c>
      <c r="P29" s="79"/>
      <c r="Q29" s="14">
        <v>1.2</v>
      </c>
      <c r="R29" s="14">
        <f t="shared" si="4"/>
        <v>0</v>
      </c>
    </row>
    <row r="30" spans="1:18" ht="11.25">
      <c r="A30" s="199" t="s">
        <v>39</v>
      </c>
      <c r="B30" s="200"/>
      <c r="C30" s="19">
        <f aca="true" t="shared" si="7" ref="C30:N30">SUM(C6:C29)</f>
        <v>39580.5</v>
      </c>
      <c r="D30" s="55">
        <f t="shared" si="7"/>
        <v>7466.700000000002</v>
      </c>
      <c r="E30" s="19">
        <f t="shared" si="7"/>
        <v>6259.099999999999</v>
      </c>
      <c r="F30" s="19">
        <f t="shared" si="7"/>
        <v>25854.699999999997</v>
      </c>
      <c r="G30" s="52">
        <f t="shared" si="7"/>
        <v>0</v>
      </c>
      <c r="H30" s="19">
        <f t="shared" si="7"/>
        <v>0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43551.49999999999</v>
      </c>
      <c r="M30" s="30">
        <f t="shared" si="7"/>
        <v>15839.699999999997</v>
      </c>
      <c r="N30" s="19">
        <f t="shared" si="7"/>
        <v>27711.799999999996</v>
      </c>
      <c r="O30" s="57" t="s">
        <v>8</v>
      </c>
      <c r="P30" s="58" t="s">
        <v>8</v>
      </c>
      <c r="Q30" s="20">
        <v>1.2</v>
      </c>
      <c r="R30" s="59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8" sqref="K8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1" t="s">
        <v>20</v>
      </c>
      <c r="B3" s="199" t="s">
        <v>102</v>
      </c>
      <c r="C3" s="34" t="s">
        <v>51</v>
      </c>
      <c r="D3" s="34" t="s">
        <v>216</v>
      </c>
      <c r="E3" s="34" t="s">
        <v>218</v>
      </c>
      <c r="F3" s="34" t="s">
        <v>187</v>
      </c>
      <c r="G3" s="34" t="s">
        <v>49</v>
      </c>
      <c r="H3" s="34" t="s">
        <v>142</v>
      </c>
      <c r="I3" s="5" t="s">
        <v>48</v>
      </c>
      <c r="J3" s="202" t="s">
        <v>21</v>
      </c>
      <c r="K3" s="202" t="s">
        <v>5</v>
      </c>
      <c r="L3" s="6" t="s">
        <v>6</v>
      </c>
    </row>
    <row r="4" spans="1:12" s="10" customFormat="1" ht="42.75" customHeight="1">
      <c r="A4" s="201"/>
      <c r="B4" s="199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4"/>
      <c r="K4" s="204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6">
        <v>420.1</v>
      </c>
      <c r="E6" s="2">
        <v>171.4</v>
      </c>
      <c r="F6" s="48">
        <f aca="true" t="shared" si="0" ref="F6:F29">E6-D6</f>
        <v>-248.70000000000002</v>
      </c>
      <c r="G6" s="12">
        <v>0</v>
      </c>
      <c r="H6" s="60">
        <v>2791.2</v>
      </c>
      <c r="I6" s="80">
        <f>F6/H6*100</f>
        <v>-8.910146173688737</v>
      </c>
      <c r="J6" s="194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17.2</v>
      </c>
      <c r="E7" s="2">
        <v>9.6</v>
      </c>
      <c r="F7" s="48">
        <f t="shared" si="0"/>
        <v>-7.6</v>
      </c>
      <c r="G7" s="12">
        <v>75</v>
      </c>
      <c r="H7" s="60">
        <v>215.5</v>
      </c>
      <c r="I7" s="80">
        <v>0</v>
      </c>
      <c r="J7" s="194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54.3</v>
      </c>
      <c r="E8" s="2">
        <v>25.7</v>
      </c>
      <c r="F8" s="48">
        <f t="shared" si="0"/>
        <v>-28.599999999999998</v>
      </c>
      <c r="G8" s="12">
        <v>1.3</v>
      </c>
      <c r="H8" s="60">
        <v>320</v>
      </c>
      <c r="I8" s="80">
        <f aca="true" t="shared" si="1" ref="I8:I29">F8/H8*100</f>
        <v>-8.9375</v>
      </c>
      <c r="J8" s="194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18.2</v>
      </c>
      <c r="E9" s="2">
        <v>8.2</v>
      </c>
      <c r="F9" s="48">
        <f t="shared" si="0"/>
        <v>-10</v>
      </c>
      <c r="G9" s="12">
        <v>-214</v>
      </c>
      <c r="H9" s="60">
        <v>120.5</v>
      </c>
      <c r="I9" s="80">
        <f t="shared" si="1"/>
        <v>-8.29875518672199</v>
      </c>
      <c r="J9" s="194" t="s">
        <v>186</v>
      </c>
      <c r="K9" s="14">
        <v>1</v>
      </c>
      <c r="L9" s="14">
        <v>1</v>
      </c>
    </row>
    <row r="10" spans="1:12" ht="11.25">
      <c r="A10" s="11">
        <v>5</v>
      </c>
      <c r="B10" s="16" t="s">
        <v>177</v>
      </c>
      <c r="C10" s="16">
        <v>903</v>
      </c>
      <c r="D10" s="48">
        <v>12.2</v>
      </c>
      <c r="E10" s="2">
        <v>7.9</v>
      </c>
      <c r="F10" s="48">
        <f t="shared" si="0"/>
        <v>-4.299999999999999</v>
      </c>
      <c r="G10" s="12">
        <v>0</v>
      </c>
      <c r="H10" s="60">
        <v>119.5</v>
      </c>
      <c r="I10" s="80">
        <f t="shared" si="1"/>
        <v>-3.598326359832635</v>
      </c>
      <c r="J10" s="194" t="s">
        <v>186</v>
      </c>
      <c r="K10" s="14">
        <v>1</v>
      </c>
      <c r="L10" s="14">
        <v>1</v>
      </c>
    </row>
    <row r="11" spans="1:12" ht="11.25">
      <c r="A11" s="11">
        <v>6</v>
      </c>
      <c r="B11" s="16" t="s">
        <v>178</v>
      </c>
      <c r="C11" s="16">
        <v>1688</v>
      </c>
      <c r="D11" s="48">
        <v>24.1</v>
      </c>
      <c r="E11" s="2">
        <v>15.4</v>
      </c>
      <c r="F11" s="48">
        <f t="shared" si="0"/>
        <v>-8.700000000000001</v>
      </c>
      <c r="G11" s="12">
        <v>-101</v>
      </c>
      <c r="H11" s="60">
        <v>207</v>
      </c>
      <c r="I11" s="80">
        <f t="shared" si="1"/>
        <v>-4.202898550724639</v>
      </c>
      <c r="J11" s="194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23</v>
      </c>
      <c r="E12" s="2">
        <v>14.3</v>
      </c>
      <c r="F12" s="48">
        <f t="shared" si="0"/>
        <v>-8.7</v>
      </c>
      <c r="G12" s="12">
        <v>-85</v>
      </c>
      <c r="H12" s="60">
        <v>150.5</v>
      </c>
      <c r="I12" s="80">
        <f t="shared" si="1"/>
        <v>-5.780730897009966</v>
      </c>
      <c r="J12" s="194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31.9</v>
      </c>
      <c r="E13" s="2">
        <v>17.5</v>
      </c>
      <c r="F13" s="48">
        <f t="shared" si="0"/>
        <v>-14.399999999999999</v>
      </c>
      <c r="G13" s="12">
        <v>0</v>
      </c>
      <c r="H13" s="60">
        <v>306.5</v>
      </c>
      <c r="I13" s="80">
        <f t="shared" si="1"/>
        <v>-4.698205546492659</v>
      </c>
      <c r="J13" s="194" t="s">
        <v>186</v>
      </c>
      <c r="K13" s="14">
        <v>1</v>
      </c>
      <c r="L13" s="14">
        <v>1</v>
      </c>
    </row>
    <row r="14" spans="1:12" ht="11.25">
      <c r="A14" s="11">
        <v>9</v>
      </c>
      <c r="B14" s="16" t="s">
        <v>180</v>
      </c>
      <c r="C14" s="16">
        <v>919</v>
      </c>
      <c r="D14" s="48">
        <v>9.6</v>
      </c>
      <c r="E14" s="2">
        <v>6.8</v>
      </c>
      <c r="F14" s="48">
        <f t="shared" si="0"/>
        <v>-2.8</v>
      </c>
      <c r="G14" s="12">
        <v>-138</v>
      </c>
      <c r="H14" s="60">
        <v>104</v>
      </c>
      <c r="I14" s="80">
        <f t="shared" si="1"/>
        <v>-2.692307692307692</v>
      </c>
      <c r="J14" s="194" t="s">
        <v>186</v>
      </c>
      <c r="K14" s="14">
        <v>1</v>
      </c>
      <c r="L14" s="14">
        <v>1</v>
      </c>
    </row>
    <row r="15" spans="1:12" ht="11.25">
      <c r="A15" s="11">
        <v>10</v>
      </c>
      <c r="B15" s="16" t="s">
        <v>182</v>
      </c>
      <c r="C15" s="16">
        <v>319</v>
      </c>
      <c r="D15" s="48">
        <v>32.8</v>
      </c>
      <c r="E15" s="2">
        <v>21.3</v>
      </c>
      <c r="F15" s="48">
        <f t="shared" si="0"/>
        <v>-11.499999999999996</v>
      </c>
      <c r="G15" s="12">
        <v>-62</v>
      </c>
      <c r="H15" s="60">
        <v>427</v>
      </c>
      <c r="I15" s="80">
        <f t="shared" si="1"/>
        <v>-2.693208430913348</v>
      </c>
      <c r="J15" s="194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215.8</v>
      </c>
      <c r="E16" s="2">
        <v>205</v>
      </c>
      <c r="F16" s="48">
        <f t="shared" si="0"/>
        <v>-10.800000000000011</v>
      </c>
      <c r="G16" s="12">
        <v>-423</v>
      </c>
      <c r="H16" s="60">
        <v>325</v>
      </c>
      <c r="I16" s="80">
        <f t="shared" si="1"/>
        <v>-3.3230769230769264</v>
      </c>
      <c r="J16" s="194" t="s">
        <v>186</v>
      </c>
      <c r="K16" s="14">
        <v>1</v>
      </c>
      <c r="L16" s="14">
        <v>1</v>
      </c>
    </row>
    <row r="17" spans="1:12" ht="11.25">
      <c r="A17" s="11">
        <v>12</v>
      </c>
      <c r="B17" s="16" t="s">
        <v>184</v>
      </c>
      <c r="C17" s="16">
        <v>365</v>
      </c>
      <c r="D17" s="48">
        <v>21.2</v>
      </c>
      <c r="E17" s="23">
        <v>11.1</v>
      </c>
      <c r="F17" s="48">
        <f t="shared" si="0"/>
        <v>-10.1</v>
      </c>
      <c r="G17" s="12">
        <v>-286</v>
      </c>
      <c r="H17" s="60">
        <v>352</v>
      </c>
      <c r="I17" s="80">
        <f t="shared" si="1"/>
        <v>-2.8693181818181817</v>
      </c>
      <c r="J17" s="194" t="s">
        <v>186</v>
      </c>
      <c r="K17" s="14">
        <v>1</v>
      </c>
      <c r="L17" s="14">
        <v>1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199" t="s">
        <v>39</v>
      </c>
      <c r="B30" s="200"/>
      <c r="C30" s="19">
        <f aca="true" t="shared" si="3" ref="C30:H30">SUM(C6:C29)</f>
        <v>22646</v>
      </c>
      <c r="D30" s="19">
        <f>SUM(D6:D29)</f>
        <v>880.4000000000001</v>
      </c>
      <c r="E30" s="19">
        <f>SUM(E6:E29)</f>
        <v>514.2</v>
      </c>
      <c r="F30" s="19">
        <f t="shared" si="3"/>
        <v>-366.20000000000005</v>
      </c>
      <c r="G30" s="19">
        <f t="shared" si="3"/>
        <v>-3331.1000000000004</v>
      </c>
      <c r="H30" s="19">
        <f t="shared" si="3"/>
        <v>5438.7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05" t="s">
        <v>101</v>
      </c>
      <c r="C1" s="205"/>
      <c r="D1" s="205"/>
      <c r="E1" s="205"/>
      <c r="F1" s="205"/>
      <c r="G1" s="205"/>
      <c r="H1" s="205"/>
      <c r="I1" s="205"/>
      <c r="J1" s="20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1" t="s">
        <v>3</v>
      </c>
      <c r="B4" s="202" t="s">
        <v>102</v>
      </c>
      <c r="C4" s="202" t="s">
        <v>103</v>
      </c>
      <c r="D4" s="202" t="s">
        <v>188</v>
      </c>
      <c r="E4" s="202" t="s">
        <v>189</v>
      </c>
      <c r="F4" s="202" t="s">
        <v>104</v>
      </c>
      <c r="G4" s="202" t="s">
        <v>99</v>
      </c>
      <c r="H4" s="202" t="s">
        <v>100</v>
      </c>
      <c r="I4" s="202" t="s">
        <v>5</v>
      </c>
      <c r="J4" s="206" t="s">
        <v>6</v>
      </c>
    </row>
    <row r="5" spans="1:10" ht="135" customHeight="1">
      <c r="A5" s="201"/>
      <c r="B5" s="203"/>
      <c r="C5" s="204"/>
      <c r="D5" s="204"/>
      <c r="E5" s="204"/>
      <c r="F5" s="204"/>
      <c r="G5" s="204"/>
      <c r="H5" s="203"/>
      <c r="I5" s="203"/>
      <c r="J5" s="207"/>
    </row>
    <row r="6" spans="1:10" s="10" customFormat="1" ht="51" customHeight="1">
      <c r="A6" s="201"/>
      <c r="B6" s="204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4"/>
      <c r="I6" s="204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174</v>
      </c>
      <c r="C8" s="48">
        <v>585.7</v>
      </c>
      <c r="D8" s="60">
        <v>2991.2</v>
      </c>
      <c r="E8" s="184"/>
      <c r="F8" s="13">
        <f>D8+E8</f>
        <v>2991.2</v>
      </c>
      <c r="G8" s="17">
        <f aca="true" t="shared" si="0" ref="G8:G31">C8/(C8+F8)*100</f>
        <v>16.374514244177924</v>
      </c>
      <c r="H8" s="15">
        <v>0.674</v>
      </c>
      <c r="I8" s="14">
        <v>1.2</v>
      </c>
      <c r="J8" s="38">
        <f aca="true" t="shared" si="1" ref="J8:J31">H8*I8</f>
        <v>0.8088000000000001</v>
      </c>
    </row>
    <row r="9" spans="1:10" ht="11.25">
      <c r="A9" s="11">
        <v>2</v>
      </c>
      <c r="B9" s="16" t="s">
        <v>173</v>
      </c>
      <c r="C9" s="48">
        <v>1252</v>
      </c>
      <c r="D9" s="60">
        <v>220.5</v>
      </c>
      <c r="E9" s="33">
        <v>14.5</v>
      </c>
      <c r="F9" s="13">
        <f aca="true" t="shared" si="2" ref="F9:F31">D9+E9</f>
        <v>235</v>
      </c>
      <c r="G9" s="17">
        <f t="shared" si="0"/>
        <v>84.19636852723605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2640.2</v>
      </c>
      <c r="D10" s="60">
        <v>333</v>
      </c>
      <c r="E10" s="33">
        <v>37.1</v>
      </c>
      <c r="F10" s="13">
        <f t="shared" si="2"/>
        <v>370.1</v>
      </c>
      <c r="G10" s="17">
        <f t="shared" si="0"/>
        <v>87.7055442979105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1052.4</v>
      </c>
      <c r="D11" s="60">
        <v>124.5</v>
      </c>
      <c r="E11" s="33">
        <v>2.5</v>
      </c>
      <c r="F11" s="13">
        <f t="shared" si="2"/>
        <v>127</v>
      </c>
      <c r="G11" s="17">
        <f t="shared" si="0"/>
        <v>89.23181278616245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1088.3</v>
      </c>
      <c r="D12" s="60">
        <v>125.5</v>
      </c>
      <c r="E12" s="33">
        <v>24</v>
      </c>
      <c r="F12" s="13">
        <f t="shared" si="2"/>
        <v>149.5</v>
      </c>
      <c r="G12" s="17">
        <f t="shared" si="0"/>
        <v>87.92211989012765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953</v>
      </c>
      <c r="D13" s="60">
        <v>212</v>
      </c>
      <c r="E13" s="33">
        <v>84</v>
      </c>
      <c r="F13" s="13">
        <f t="shared" si="2"/>
        <v>296</v>
      </c>
      <c r="G13" s="17">
        <f t="shared" si="0"/>
        <v>76.30104083266613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1486.9</v>
      </c>
      <c r="D14" s="60">
        <v>160.5</v>
      </c>
      <c r="E14" s="33">
        <v>18</v>
      </c>
      <c r="F14" s="13">
        <f t="shared" si="2"/>
        <v>178.5</v>
      </c>
      <c r="G14" s="17">
        <f t="shared" si="0"/>
        <v>89.281854209199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2673.4</v>
      </c>
      <c r="D15" s="60">
        <v>323.5</v>
      </c>
      <c r="E15" s="33">
        <v>9.5</v>
      </c>
      <c r="F15" s="13">
        <f t="shared" si="2"/>
        <v>333</v>
      </c>
      <c r="G15" s="17">
        <f t="shared" si="0"/>
        <v>88.92362959020755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1019.8</v>
      </c>
      <c r="D16" s="60">
        <v>111</v>
      </c>
      <c r="E16" s="33">
        <v>7</v>
      </c>
      <c r="F16" s="13">
        <f t="shared" si="2"/>
        <v>118</v>
      </c>
      <c r="G16" s="17">
        <f t="shared" si="0"/>
        <v>89.62910880646862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1791.7</v>
      </c>
      <c r="D17" s="60">
        <v>450</v>
      </c>
      <c r="E17" s="33">
        <v>53</v>
      </c>
      <c r="F17" s="13">
        <f t="shared" si="2"/>
        <v>503</v>
      </c>
      <c r="G17" s="17">
        <f t="shared" si="0"/>
        <v>78.0799233015209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2275.3</v>
      </c>
      <c r="D18" s="60">
        <v>350</v>
      </c>
      <c r="E18" s="33">
        <v>54.1</v>
      </c>
      <c r="F18" s="13">
        <f t="shared" si="2"/>
        <v>404.1</v>
      </c>
      <c r="G18" s="17">
        <f t="shared" si="0"/>
        <v>84.91826528327238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2016.6</v>
      </c>
      <c r="D19" s="60">
        <v>370</v>
      </c>
      <c r="E19" s="33">
        <v>141</v>
      </c>
      <c r="F19" s="13">
        <f t="shared" si="2"/>
        <v>511</v>
      </c>
      <c r="G19" s="17">
        <f t="shared" si="0"/>
        <v>79.78319354328217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199" t="s">
        <v>78</v>
      </c>
      <c r="B32" s="200"/>
      <c r="C32" s="30">
        <f>SUM(C8:C31)</f>
        <v>18835.3</v>
      </c>
      <c r="D32" s="30">
        <f>SUM(D8:D31)</f>
        <v>5771.7</v>
      </c>
      <c r="E32" s="19">
        <f>SUM(E8:E31)</f>
        <v>444.7</v>
      </c>
      <c r="F32" s="19">
        <f>SUM(F8:F31)</f>
        <v>6216.4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F3">
      <selection activeCell="J18" sqref="J18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05" t="s">
        <v>105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01" t="s">
        <v>3</v>
      </c>
      <c r="B3" s="199" t="s">
        <v>102</v>
      </c>
      <c r="C3" s="36" t="s">
        <v>190</v>
      </c>
      <c r="D3" s="34" t="s">
        <v>126</v>
      </c>
      <c r="E3" s="98" t="s">
        <v>106</v>
      </c>
      <c r="F3" s="36" t="s">
        <v>191</v>
      </c>
      <c r="G3" s="160" t="s">
        <v>127</v>
      </c>
      <c r="H3" s="98" t="s">
        <v>128</v>
      </c>
      <c r="I3" s="28" t="s">
        <v>24</v>
      </c>
      <c r="J3" s="202" t="s">
        <v>80</v>
      </c>
      <c r="K3" s="202" t="s">
        <v>5</v>
      </c>
      <c r="L3" s="29" t="s">
        <v>6</v>
      </c>
    </row>
    <row r="4" spans="1:12" ht="45.75" customHeight="1">
      <c r="A4" s="201"/>
      <c r="B4" s="199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3" t="s">
        <v>55</v>
      </c>
      <c r="I4" s="144" t="s">
        <v>91</v>
      </c>
      <c r="J4" s="204"/>
      <c r="K4" s="204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174</v>
      </c>
      <c r="C6" s="48">
        <v>3075.3</v>
      </c>
      <c r="D6" s="48">
        <v>2597.7</v>
      </c>
      <c r="E6" s="84">
        <f aca="true" t="shared" si="0" ref="E6:E29">C6-D6</f>
        <v>477.60000000000036</v>
      </c>
      <c r="F6" s="33">
        <v>9647.1</v>
      </c>
      <c r="G6" s="33">
        <v>4641.1</v>
      </c>
      <c r="H6" s="195">
        <f aca="true" t="shared" si="1" ref="H6:H29">F6-G6</f>
        <v>5006</v>
      </c>
      <c r="I6" s="177">
        <f aca="true" t="shared" si="2" ref="I6:I29">E6/H6*100</f>
        <v>9.540551338393936</v>
      </c>
      <c r="J6" s="178">
        <v>0.454</v>
      </c>
      <c r="K6" s="179">
        <v>0.5</v>
      </c>
      <c r="L6" s="179">
        <f aca="true" t="shared" si="3" ref="L6:L29">J6*K6</f>
        <v>0.227</v>
      </c>
    </row>
    <row r="7" spans="1:12" ht="11.25">
      <c r="A7" s="100">
        <v>2</v>
      </c>
      <c r="B7" s="16" t="s">
        <v>173</v>
      </c>
      <c r="C7" s="48">
        <v>648</v>
      </c>
      <c r="D7" s="48">
        <v>648</v>
      </c>
      <c r="E7" s="84">
        <f t="shared" si="0"/>
        <v>0</v>
      </c>
      <c r="F7" s="33">
        <v>2879.8</v>
      </c>
      <c r="G7" s="33">
        <v>1201.6</v>
      </c>
      <c r="H7" s="195">
        <f t="shared" si="1"/>
        <v>1678.2000000000003</v>
      </c>
      <c r="I7" s="177">
        <f t="shared" si="2"/>
        <v>0</v>
      </c>
      <c r="J7" s="178">
        <v>0</v>
      </c>
      <c r="K7" s="179">
        <v>0.5</v>
      </c>
      <c r="L7" s="179">
        <f t="shared" si="3"/>
        <v>0</v>
      </c>
    </row>
    <row r="8" spans="1:12" ht="11.25">
      <c r="A8" s="100">
        <v>3</v>
      </c>
      <c r="B8" s="16" t="s">
        <v>175</v>
      </c>
      <c r="C8" s="48">
        <v>3215.9</v>
      </c>
      <c r="D8" s="48">
        <v>3184.9</v>
      </c>
      <c r="E8" s="84">
        <f t="shared" si="0"/>
        <v>31</v>
      </c>
      <c r="F8" s="33">
        <v>7115.2</v>
      </c>
      <c r="G8" s="33">
        <v>4022.4</v>
      </c>
      <c r="H8" s="195">
        <f t="shared" si="1"/>
        <v>3092.7999999999997</v>
      </c>
      <c r="I8" s="177">
        <f t="shared" si="2"/>
        <v>1.0023279875840663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176</v>
      </c>
      <c r="C9" s="48">
        <v>22.4</v>
      </c>
      <c r="D9" s="48"/>
      <c r="E9" s="84">
        <f t="shared" si="0"/>
        <v>22.4</v>
      </c>
      <c r="F9" s="33">
        <v>1876.8</v>
      </c>
      <c r="G9" s="33">
        <v>498.3</v>
      </c>
      <c r="H9" s="195">
        <f t="shared" si="1"/>
        <v>1378.5</v>
      </c>
      <c r="I9" s="177">
        <f t="shared" si="2"/>
        <v>1.6249546608632572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177</v>
      </c>
      <c r="C10" s="48">
        <v>38.5</v>
      </c>
      <c r="D10" s="48"/>
      <c r="E10" s="84">
        <f t="shared" si="0"/>
        <v>38.5</v>
      </c>
      <c r="F10" s="33">
        <v>1635</v>
      </c>
      <c r="G10" s="33">
        <v>317.8</v>
      </c>
      <c r="H10" s="195">
        <f t="shared" si="1"/>
        <v>1317.2</v>
      </c>
      <c r="I10" s="177">
        <f t="shared" si="2"/>
        <v>2.9228666869116307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178</v>
      </c>
      <c r="C11" s="48"/>
      <c r="D11" s="48"/>
      <c r="E11" s="84">
        <f t="shared" si="0"/>
        <v>0</v>
      </c>
      <c r="F11" s="33">
        <v>1849.5</v>
      </c>
      <c r="G11" s="33">
        <v>534.8</v>
      </c>
      <c r="H11" s="195">
        <f t="shared" si="1"/>
        <v>1314.7</v>
      </c>
      <c r="I11" s="177">
        <f t="shared" si="2"/>
        <v>0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179</v>
      </c>
      <c r="C12" s="48">
        <v>20</v>
      </c>
      <c r="D12" s="48">
        <v>20</v>
      </c>
      <c r="E12" s="84">
        <f t="shared" si="0"/>
        <v>0</v>
      </c>
      <c r="F12" s="33">
        <v>2102.2</v>
      </c>
      <c r="G12" s="33">
        <v>424.8</v>
      </c>
      <c r="H12" s="195">
        <f t="shared" si="1"/>
        <v>1677.3999999999999</v>
      </c>
      <c r="I12" s="177">
        <f t="shared" si="2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181</v>
      </c>
      <c r="C13" s="48">
        <v>64</v>
      </c>
      <c r="D13" s="48"/>
      <c r="E13" s="84">
        <f t="shared" si="0"/>
        <v>64</v>
      </c>
      <c r="F13" s="33">
        <v>4215.7</v>
      </c>
      <c r="G13" s="33">
        <v>1117</v>
      </c>
      <c r="H13" s="195">
        <f t="shared" si="1"/>
        <v>3098.7</v>
      </c>
      <c r="I13" s="177">
        <f t="shared" si="2"/>
        <v>2.065382257075548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180</v>
      </c>
      <c r="C14" s="48">
        <v>5.4</v>
      </c>
      <c r="D14" s="48"/>
      <c r="E14" s="84">
        <f t="shared" si="0"/>
        <v>5.4</v>
      </c>
      <c r="F14" s="33">
        <v>1506.1</v>
      </c>
      <c r="G14" s="33">
        <v>404.5</v>
      </c>
      <c r="H14" s="195">
        <f t="shared" si="1"/>
        <v>1101.6</v>
      </c>
      <c r="I14" s="177">
        <f t="shared" si="2"/>
        <v>0.49019607843137264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182</v>
      </c>
      <c r="C15" s="48">
        <v>40</v>
      </c>
      <c r="D15" s="48"/>
      <c r="E15" s="84">
        <f t="shared" si="0"/>
        <v>40</v>
      </c>
      <c r="F15" s="33">
        <v>3271.2</v>
      </c>
      <c r="G15" s="33">
        <v>715</v>
      </c>
      <c r="H15" s="195">
        <f t="shared" si="1"/>
        <v>2556.2</v>
      </c>
      <c r="I15" s="177">
        <f t="shared" si="2"/>
        <v>1.5648227838197324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183</v>
      </c>
      <c r="C16" s="48"/>
      <c r="D16" s="48"/>
      <c r="E16" s="84">
        <f t="shared" si="0"/>
        <v>0</v>
      </c>
      <c r="F16" s="33">
        <v>3862.7</v>
      </c>
      <c r="G16" s="33">
        <v>1191.6</v>
      </c>
      <c r="H16" s="195">
        <f t="shared" si="1"/>
        <v>2671.1</v>
      </c>
      <c r="I16" s="177">
        <f t="shared" si="2"/>
        <v>0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184</v>
      </c>
      <c r="C17" s="48">
        <v>126.8</v>
      </c>
      <c r="D17" s="48"/>
      <c r="E17" s="84">
        <f t="shared" si="0"/>
        <v>126.8</v>
      </c>
      <c r="F17" s="33">
        <v>3590.2</v>
      </c>
      <c r="G17" s="33">
        <v>770.8</v>
      </c>
      <c r="H17" s="195">
        <f t="shared" si="1"/>
        <v>2819.3999999999996</v>
      </c>
      <c r="I17" s="177">
        <f t="shared" si="2"/>
        <v>4.497410796623395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95">
        <f t="shared" si="1"/>
        <v>0</v>
      </c>
      <c r="I18" s="177" t="e">
        <f t="shared" si="2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95">
        <f t="shared" si="1"/>
        <v>0</v>
      </c>
      <c r="I19" s="177" t="e">
        <f t="shared" si="2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95">
        <f t="shared" si="1"/>
        <v>0</v>
      </c>
      <c r="I20" s="177" t="e">
        <f t="shared" si="2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95">
        <f t="shared" si="1"/>
        <v>0</v>
      </c>
      <c r="I21" s="177" t="e">
        <f t="shared" si="2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95">
        <f t="shared" si="1"/>
        <v>0</v>
      </c>
      <c r="I22" s="177" t="e">
        <f t="shared" si="2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95">
        <f t="shared" si="1"/>
        <v>0</v>
      </c>
      <c r="I23" s="177" t="e">
        <f t="shared" si="2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95">
        <f t="shared" si="1"/>
        <v>0</v>
      </c>
      <c r="I24" s="177" t="e">
        <f t="shared" si="2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95">
        <f t="shared" si="1"/>
        <v>0</v>
      </c>
      <c r="I25" s="177" t="e">
        <f t="shared" si="2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95">
        <f t="shared" si="1"/>
        <v>0</v>
      </c>
      <c r="I26" s="177" t="e">
        <f t="shared" si="2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95">
        <f t="shared" si="1"/>
        <v>0</v>
      </c>
      <c r="I27" s="177" t="e">
        <f t="shared" si="2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95">
        <f t="shared" si="1"/>
        <v>0</v>
      </c>
      <c r="I28" s="177" t="e">
        <f t="shared" si="2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95">
        <f t="shared" si="1"/>
        <v>0</v>
      </c>
      <c r="I29" s="177" t="e">
        <f t="shared" si="2"/>
        <v>#DIV/0!</v>
      </c>
      <c r="J29" s="178"/>
      <c r="K29" s="179">
        <v>0.5</v>
      </c>
      <c r="L29" s="179">
        <f t="shared" si="3"/>
        <v>0</v>
      </c>
    </row>
    <row r="30" spans="1:12" ht="11.25">
      <c r="A30" s="199" t="s">
        <v>65</v>
      </c>
      <c r="B30" s="200"/>
      <c r="C30" s="30">
        <f aca="true" t="shared" si="4" ref="C30:H30">SUM(C6:C29)</f>
        <v>7256.3</v>
      </c>
      <c r="D30" s="30">
        <f t="shared" si="4"/>
        <v>6450.6</v>
      </c>
      <c r="E30" s="141">
        <f t="shared" si="4"/>
        <v>805.7000000000003</v>
      </c>
      <c r="F30" s="141">
        <f t="shared" si="4"/>
        <v>43551.49999999999</v>
      </c>
      <c r="G30" s="141">
        <f>SUM(G6:G29)</f>
        <v>15839.699999999997</v>
      </c>
      <c r="H30" s="85">
        <f t="shared" si="4"/>
        <v>27711.799999999996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" sqref="C6:C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05" t="s">
        <v>108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4" ht="11.25">
      <c r="A2" s="113"/>
      <c r="B2" s="114"/>
      <c r="C2" s="114"/>
      <c r="D2" s="114"/>
    </row>
    <row r="3" spans="1:14" ht="173.25" customHeight="1">
      <c r="A3" s="201" t="s">
        <v>3</v>
      </c>
      <c r="B3" s="202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192</v>
      </c>
      <c r="I3" s="160" t="s">
        <v>130</v>
      </c>
      <c r="J3" s="98" t="s">
        <v>131</v>
      </c>
      <c r="K3" s="5" t="s">
        <v>83</v>
      </c>
      <c r="L3" s="202" t="s">
        <v>4</v>
      </c>
      <c r="M3" s="202" t="s">
        <v>5</v>
      </c>
      <c r="N3" s="29" t="s">
        <v>6</v>
      </c>
    </row>
    <row r="4" spans="1:14" ht="53.25" customHeight="1">
      <c r="A4" s="208"/>
      <c r="B4" s="204"/>
      <c r="C4" s="8" t="s">
        <v>26</v>
      </c>
      <c r="D4" s="96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1" t="s">
        <v>84</v>
      </c>
      <c r="K4" s="135" t="s">
        <v>85</v>
      </c>
      <c r="L4" s="204"/>
      <c r="M4" s="204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174</v>
      </c>
      <c r="C6" s="154">
        <v>1412.7</v>
      </c>
      <c r="D6" s="18">
        <v>215.2</v>
      </c>
      <c r="E6" s="154">
        <v>1197.5</v>
      </c>
      <c r="F6" s="163">
        <v>0</v>
      </c>
      <c r="G6" s="164">
        <v>0</v>
      </c>
      <c r="H6" s="33">
        <v>9647.1</v>
      </c>
      <c r="I6" s="33">
        <v>4641.1</v>
      </c>
      <c r="J6" s="165">
        <f aca="true" t="shared" si="0" ref="J6:J29">H6-I6</f>
        <v>5006</v>
      </c>
      <c r="K6" s="166">
        <f aca="true" t="shared" si="1" ref="K6:K29">(E6+F6+G6)/J6*100</f>
        <v>23.921294446664003</v>
      </c>
      <c r="L6" s="167">
        <v>0.922</v>
      </c>
      <c r="M6" s="125">
        <v>1.5</v>
      </c>
      <c r="N6" s="125">
        <f aca="true" t="shared" si="2" ref="N6:N29">L6*M6</f>
        <v>1.383</v>
      </c>
    </row>
    <row r="7" spans="1:14" ht="11.25">
      <c r="A7" s="100">
        <v>2</v>
      </c>
      <c r="B7" s="16" t="s">
        <v>173</v>
      </c>
      <c r="C7" s="84">
        <v>815.5</v>
      </c>
      <c r="D7" s="18">
        <v>69.6</v>
      </c>
      <c r="E7" s="84">
        <v>745.9</v>
      </c>
      <c r="F7" s="163">
        <v>0</v>
      </c>
      <c r="G7" s="164">
        <v>0</v>
      </c>
      <c r="H7" s="33">
        <v>2879.8</v>
      </c>
      <c r="I7" s="33">
        <v>1201.6</v>
      </c>
      <c r="J7" s="165">
        <f t="shared" si="0"/>
        <v>1678.2000000000003</v>
      </c>
      <c r="K7" s="166">
        <f t="shared" si="1"/>
        <v>44.446430699559045</v>
      </c>
      <c r="L7" s="167">
        <v>0.511</v>
      </c>
      <c r="M7" s="125">
        <v>1.5</v>
      </c>
      <c r="N7" s="125">
        <f t="shared" si="2"/>
        <v>0.7665</v>
      </c>
    </row>
    <row r="8" spans="1:14" ht="11.25">
      <c r="A8" s="100">
        <v>3</v>
      </c>
      <c r="B8" s="16" t="s">
        <v>175</v>
      </c>
      <c r="C8" s="140">
        <v>1748.3</v>
      </c>
      <c r="D8" s="18">
        <v>103.6</v>
      </c>
      <c r="E8" s="140">
        <v>1644.7</v>
      </c>
      <c r="F8" s="163">
        <v>0</v>
      </c>
      <c r="G8" s="164">
        <v>0</v>
      </c>
      <c r="H8" s="33">
        <v>7115.2</v>
      </c>
      <c r="I8" s="33">
        <v>4022.4</v>
      </c>
      <c r="J8" s="165">
        <f t="shared" si="0"/>
        <v>3092.7999999999997</v>
      </c>
      <c r="K8" s="166">
        <f t="shared" si="1"/>
        <v>53.17834971546819</v>
      </c>
      <c r="L8" s="167">
        <v>0.336</v>
      </c>
      <c r="M8" s="125">
        <v>1.5</v>
      </c>
      <c r="N8" s="125">
        <f t="shared" si="2"/>
        <v>0.504</v>
      </c>
    </row>
    <row r="9" spans="1:14" ht="11.25">
      <c r="A9" s="100">
        <v>4</v>
      </c>
      <c r="B9" s="16" t="s">
        <v>176</v>
      </c>
      <c r="C9" s="84">
        <v>660.5</v>
      </c>
      <c r="D9" s="18">
        <v>77.6</v>
      </c>
      <c r="E9" s="84">
        <v>582.9</v>
      </c>
      <c r="F9" s="163">
        <v>0</v>
      </c>
      <c r="G9" s="164">
        <v>0</v>
      </c>
      <c r="H9" s="33">
        <v>1876.8</v>
      </c>
      <c r="I9" s="33">
        <v>498.3</v>
      </c>
      <c r="J9" s="165">
        <f t="shared" si="0"/>
        <v>1378.5</v>
      </c>
      <c r="K9" s="166">
        <f t="shared" si="1"/>
        <v>42.28509249183895</v>
      </c>
      <c r="L9" s="167">
        <v>0.554</v>
      </c>
      <c r="M9" s="125">
        <v>1.5</v>
      </c>
      <c r="N9" s="125">
        <v>0.831</v>
      </c>
    </row>
    <row r="10" spans="1:14" ht="11.25">
      <c r="A10" s="100">
        <v>5</v>
      </c>
      <c r="B10" s="16" t="s">
        <v>177</v>
      </c>
      <c r="C10" s="84">
        <v>788.2</v>
      </c>
      <c r="D10" s="18">
        <v>77.6</v>
      </c>
      <c r="E10" s="84">
        <v>710.6</v>
      </c>
      <c r="F10" s="163">
        <v>0</v>
      </c>
      <c r="G10" s="164">
        <v>0</v>
      </c>
      <c r="H10" s="33">
        <v>1635</v>
      </c>
      <c r="I10" s="33">
        <v>317.8</v>
      </c>
      <c r="J10" s="165">
        <f t="shared" si="0"/>
        <v>1317.2</v>
      </c>
      <c r="K10" s="166">
        <f t="shared" si="1"/>
        <v>53.94776799271182</v>
      </c>
      <c r="L10" s="167">
        <v>0.321</v>
      </c>
      <c r="M10" s="125">
        <v>1.5</v>
      </c>
      <c r="N10" s="125">
        <v>0.481</v>
      </c>
    </row>
    <row r="11" spans="1:14" ht="11.25">
      <c r="A11" s="100">
        <v>6</v>
      </c>
      <c r="B11" s="16" t="s">
        <v>178</v>
      </c>
      <c r="C11" s="84">
        <v>741.7</v>
      </c>
      <c r="D11" s="18">
        <v>77.6</v>
      </c>
      <c r="E11" s="84">
        <v>664.1</v>
      </c>
      <c r="F11" s="163">
        <v>0</v>
      </c>
      <c r="G11" s="164">
        <v>0</v>
      </c>
      <c r="H11" s="33">
        <v>1849.5</v>
      </c>
      <c r="I11" s="33">
        <v>534.8</v>
      </c>
      <c r="J11" s="165">
        <f t="shared" si="0"/>
        <v>1314.7</v>
      </c>
      <c r="K11" s="166">
        <f t="shared" si="1"/>
        <v>50.51342511599605</v>
      </c>
      <c r="L11" s="167">
        <v>0.39</v>
      </c>
      <c r="M11" s="125">
        <v>1.5</v>
      </c>
      <c r="N11" s="125">
        <f t="shared" si="2"/>
        <v>0.585</v>
      </c>
    </row>
    <row r="12" spans="1:14" ht="11.25">
      <c r="A12" s="100">
        <v>7</v>
      </c>
      <c r="B12" s="16" t="s">
        <v>179</v>
      </c>
      <c r="C12" s="84">
        <v>800.2</v>
      </c>
      <c r="D12" s="18">
        <v>112.2</v>
      </c>
      <c r="E12" s="84">
        <v>688</v>
      </c>
      <c r="F12" s="163">
        <v>0</v>
      </c>
      <c r="G12" s="164">
        <v>0</v>
      </c>
      <c r="H12" s="33">
        <v>2102.2</v>
      </c>
      <c r="I12" s="33">
        <v>424.8</v>
      </c>
      <c r="J12" s="165">
        <f t="shared" si="0"/>
        <v>1677.3999999999999</v>
      </c>
      <c r="K12" s="166">
        <f t="shared" si="1"/>
        <v>41.01585787528318</v>
      </c>
      <c r="L12" s="167">
        <v>0.58</v>
      </c>
      <c r="M12" s="125">
        <v>1.5</v>
      </c>
      <c r="N12" s="125">
        <f t="shared" si="2"/>
        <v>0.8699999999999999</v>
      </c>
    </row>
    <row r="13" spans="1:14" ht="11.25">
      <c r="A13" s="100">
        <v>8</v>
      </c>
      <c r="B13" s="16" t="s">
        <v>181</v>
      </c>
      <c r="C13" s="84">
        <v>1645.3</v>
      </c>
      <c r="D13" s="18">
        <v>115.2</v>
      </c>
      <c r="E13" s="84">
        <v>1553.4</v>
      </c>
      <c r="F13" s="163">
        <v>0</v>
      </c>
      <c r="G13" s="164">
        <v>0</v>
      </c>
      <c r="H13" s="33">
        <v>4215.7</v>
      </c>
      <c r="I13" s="33">
        <v>1117</v>
      </c>
      <c r="J13" s="165">
        <f t="shared" si="0"/>
        <v>3098.7</v>
      </c>
      <c r="K13" s="166">
        <f t="shared" si="1"/>
        <v>50.130699970955575</v>
      </c>
      <c r="L13" s="167">
        <v>0.397</v>
      </c>
      <c r="M13" s="125">
        <v>1.5</v>
      </c>
      <c r="N13" s="125">
        <f t="shared" si="2"/>
        <v>0.5955</v>
      </c>
    </row>
    <row r="14" spans="1:14" ht="11.25">
      <c r="A14" s="100">
        <v>9</v>
      </c>
      <c r="B14" s="16" t="s">
        <v>180</v>
      </c>
      <c r="C14" s="84">
        <v>673.9</v>
      </c>
      <c r="D14" s="18">
        <v>77.6</v>
      </c>
      <c r="E14" s="84">
        <v>596.3</v>
      </c>
      <c r="F14" s="163">
        <v>0</v>
      </c>
      <c r="G14" s="164">
        <v>0</v>
      </c>
      <c r="H14" s="33">
        <v>1506.1</v>
      </c>
      <c r="I14" s="33">
        <v>404.5</v>
      </c>
      <c r="J14" s="165">
        <f t="shared" si="0"/>
        <v>1101.6</v>
      </c>
      <c r="K14" s="166">
        <f t="shared" si="1"/>
        <v>54.13035584604212</v>
      </c>
      <c r="L14" s="167">
        <v>0.317</v>
      </c>
      <c r="M14" s="125">
        <v>1.5</v>
      </c>
      <c r="N14" s="125">
        <v>0.476</v>
      </c>
    </row>
    <row r="15" spans="1:14" ht="11.25">
      <c r="A15" s="100">
        <v>10</v>
      </c>
      <c r="B15" s="16" t="s">
        <v>182</v>
      </c>
      <c r="C15" s="84">
        <v>1332.8</v>
      </c>
      <c r="D15" s="18">
        <v>106.4</v>
      </c>
      <c r="E15" s="84">
        <v>1226.4</v>
      </c>
      <c r="F15" s="163">
        <v>0</v>
      </c>
      <c r="G15" s="164">
        <v>0</v>
      </c>
      <c r="H15" s="33">
        <v>3271.2</v>
      </c>
      <c r="I15" s="33">
        <v>715</v>
      </c>
      <c r="J15" s="165">
        <f t="shared" si="0"/>
        <v>2556.2</v>
      </c>
      <c r="K15" s="166">
        <f t="shared" si="1"/>
        <v>47.977466551913004</v>
      </c>
      <c r="L15" s="167">
        <v>0.44</v>
      </c>
      <c r="M15" s="125">
        <v>1.5</v>
      </c>
      <c r="N15" s="125">
        <v>0.661</v>
      </c>
    </row>
    <row r="16" spans="1:14" ht="11.25">
      <c r="A16" s="100">
        <v>11</v>
      </c>
      <c r="B16" s="16" t="s">
        <v>183</v>
      </c>
      <c r="C16" s="84">
        <v>1507.3</v>
      </c>
      <c r="D16" s="18">
        <v>115.2</v>
      </c>
      <c r="E16" s="84">
        <v>1392.1</v>
      </c>
      <c r="F16" s="163">
        <v>0</v>
      </c>
      <c r="G16" s="164">
        <v>0</v>
      </c>
      <c r="H16" s="33">
        <v>3862.7</v>
      </c>
      <c r="I16" s="33">
        <v>1191.6</v>
      </c>
      <c r="J16" s="165">
        <f t="shared" si="0"/>
        <v>2671.1</v>
      </c>
      <c r="K16" s="166">
        <f t="shared" si="1"/>
        <v>52.1171053124181</v>
      </c>
      <c r="L16" s="167">
        <v>0.358</v>
      </c>
      <c r="M16" s="125">
        <v>1.5</v>
      </c>
      <c r="N16" s="125">
        <f t="shared" si="2"/>
        <v>0.5369999999999999</v>
      </c>
    </row>
    <row r="17" spans="1:14" ht="11.25">
      <c r="A17" s="100">
        <v>12</v>
      </c>
      <c r="B17" s="16" t="s">
        <v>184</v>
      </c>
      <c r="C17" s="140">
        <v>1394.1</v>
      </c>
      <c r="D17" s="18">
        <v>115.2</v>
      </c>
      <c r="E17" s="140">
        <v>1278.9</v>
      </c>
      <c r="F17" s="163">
        <v>0</v>
      </c>
      <c r="G17" s="164">
        <v>0</v>
      </c>
      <c r="H17" s="33">
        <v>3590.2</v>
      </c>
      <c r="I17" s="33">
        <v>770.8</v>
      </c>
      <c r="J17" s="165">
        <f t="shared" si="0"/>
        <v>2819.3999999999996</v>
      </c>
      <c r="K17" s="166">
        <f t="shared" si="1"/>
        <v>45.360715045754425</v>
      </c>
      <c r="L17" s="167">
        <v>0.493</v>
      </c>
      <c r="M17" s="125">
        <v>1.5</v>
      </c>
      <c r="N17" s="125">
        <f t="shared" si="2"/>
        <v>0.7395</v>
      </c>
    </row>
    <row r="18" spans="1:14" ht="11.25">
      <c r="A18" s="100">
        <v>13</v>
      </c>
      <c r="B18" s="48"/>
      <c r="C18" s="84"/>
      <c r="D18" s="18">
        <f aca="true" t="shared" si="3" ref="D18:D29">C18-E18</f>
        <v>0</v>
      </c>
      <c r="E18" s="61"/>
      <c r="F18" s="163"/>
      <c r="G18" s="164"/>
      <c r="H18" s="33"/>
      <c r="I18" s="33"/>
      <c r="J18" s="165">
        <f t="shared" si="0"/>
        <v>0</v>
      </c>
      <c r="K18" s="166" t="e">
        <f t="shared" si="1"/>
        <v>#DIV/0!</v>
      </c>
      <c r="L18" s="167"/>
      <c r="M18" s="125">
        <v>1.5</v>
      </c>
      <c r="N18" s="125">
        <f t="shared" si="2"/>
        <v>0</v>
      </c>
    </row>
    <row r="19" spans="1:14" ht="11.25">
      <c r="A19" s="100">
        <v>14</v>
      </c>
      <c r="B19" s="48"/>
      <c r="C19" s="84"/>
      <c r="D19" s="18">
        <f t="shared" si="3"/>
        <v>0</v>
      </c>
      <c r="E19" s="54"/>
      <c r="F19" s="170"/>
      <c r="G19" s="61"/>
      <c r="H19" s="33"/>
      <c r="I19" s="33"/>
      <c r="J19" s="165">
        <f t="shared" si="0"/>
        <v>0</v>
      </c>
      <c r="K19" s="166" t="e">
        <f t="shared" si="1"/>
        <v>#DIV/0!</v>
      </c>
      <c r="L19" s="167"/>
      <c r="M19" s="125">
        <v>1.5</v>
      </c>
      <c r="N19" s="125">
        <f t="shared" si="2"/>
        <v>0</v>
      </c>
    </row>
    <row r="20" spans="1:14" ht="11.25">
      <c r="A20" s="100">
        <v>15</v>
      </c>
      <c r="B20" s="48"/>
      <c r="C20" s="140"/>
      <c r="D20" s="18">
        <f t="shared" si="3"/>
        <v>0</v>
      </c>
      <c r="E20" s="169"/>
      <c r="F20" s="171"/>
      <c r="G20" s="172"/>
      <c r="H20" s="33"/>
      <c r="I20" s="33"/>
      <c r="J20" s="165">
        <f t="shared" si="0"/>
        <v>0</v>
      </c>
      <c r="K20" s="166" t="e">
        <f t="shared" si="1"/>
        <v>#DIV/0!</v>
      </c>
      <c r="L20" s="167"/>
      <c r="M20" s="125">
        <v>1.5</v>
      </c>
      <c r="N20" s="125">
        <f t="shared" si="2"/>
        <v>0</v>
      </c>
    </row>
    <row r="21" spans="1:14" ht="11.25">
      <c r="A21" s="100">
        <v>16</v>
      </c>
      <c r="B21" s="48"/>
      <c r="C21" s="84"/>
      <c r="D21" s="18">
        <f t="shared" si="3"/>
        <v>0</v>
      </c>
      <c r="E21" s="61"/>
      <c r="F21" s="170"/>
      <c r="G21" s="172"/>
      <c r="H21" s="33"/>
      <c r="I21" s="33"/>
      <c r="J21" s="165">
        <f t="shared" si="0"/>
        <v>0</v>
      </c>
      <c r="K21" s="166" t="e">
        <f t="shared" si="1"/>
        <v>#DIV/0!</v>
      </c>
      <c r="L21" s="167"/>
      <c r="M21" s="125">
        <v>1.5</v>
      </c>
      <c r="N21" s="125">
        <f t="shared" si="2"/>
        <v>0</v>
      </c>
    </row>
    <row r="22" spans="1:14" ht="11.25">
      <c r="A22" s="100">
        <v>17</v>
      </c>
      <c r="B22" s="48"/>
      <c r="C22" s="84"/>
      <c r="D22" s="18">
        <f t="shared" si="3"/>
        <v>0</v>
      </c>
      <c r="E22" s="61"/>
      <c r="F22" s="170"/>
      <c r="G22" s="121"/>
      <c r="H22" s="33"/>
      <c r="I22" s="33"/>
      <c r="J22" s="165">
        <f t="shared" si="0"/>
        <v>0</v>
      </c>
      <c r="K22" s="166" t="e">
        <f t="shared" si="1"/>
        <v>#DIV/0!</v>
      </c>
      <c r="L22" s="167"/>
      <c r="M22" s="125">
        <v>1.5</v>
      </c>
      <c r="N22" s="125">
        <f t="shared" si="2"/>
        <v>0</v>
      </c>
    </row>
    <row r="23" spans="1:14" ht="11.25">
      <c r="A23" s="100">
        <v>18</v>
      </c>
      <c r="B23" s="48"/>
      <c r="C23" s="84"/>
      <c r="D23" s="18">
        <f t="shared" si="3"/>
        <v>0</v>
      </c>
      <c r="E23" s="54"/>
      <c r="F23" s="163"/>
      <c r="G23" s="164"/>
      <c r="H23" s="33"/>
      <c r="I23" s="33"/>
      <c r="J23" s="165">
        <f t="shared" si="0"/>
        <v>0</v>
      </c>
      <c r="K23" s="166" t="e">
        <f t="shared" si="1"/>
        <v>#DIV/0!</v>
      </c>
      <c r="L23" s="167"/>
      <c r="M23" s="125">
        <v>1.5</v>
      </c>
      <c r="N23" s="125">
        <f t="shared" si="2"/>
        <v>0</v>
      </c>
    </row>
    <row r="24" spans="1:14" ht="11.25">
      <c r="A24" s="100">
        <v>19</v>
      </c>
      <c r="B24" s="48"/>
      <c r="C24" s="84"/>
      <c r="D24" s="18">
        <f t="shared" si="3"/>
        <v>0</v>
      </c>
      <c r="E24" s="61"/>
      <c r="F24" s="170"/>
      <c r="G24" s="164"/>
      <c r="H24" s="33"/>
      <c r="I24" s="33"/>
      <c r="J24" s="165">
        <f t="shared" si="0"/>
        <v>0</v>
      </c>
      <c r="K24" s="166" t="e">
        <f t="shared" si="1"/>
        <v>#DIV/0!</v>
      </c>
      <c r="L24" s="167"/>
      <c r="M24" s="125">
        <v>1.5</v>
      </c>
      <c r="N24" s="125">
        <f t="shared" si="2"/>
        <v>0</v>
      </c>
    </row>
    <row r="25" spans="1:14" ht="11.25">
      <c r="A25" s="100">
        <v>20</v>
      </c>
      <c r="B25" s="48"/>
      <c r="C25" s="84"/>
      <c r="D25" s="18">
        <f t="shared" si="3"/>
        <v>0</v>
      </c>
      <c r="E25" s="54"/>
      <c r="F25" s="170"/>
      <c r="G25" s="164"/>
      <c r="H25" s="33"/>
      <c r="I25" s="33"/>
      <c r="J25" s="165">
        <f t="shared" si="0"/>
        <v>0</v>
      </c>
      <c r="K25" s="166" t="e">
        <f t="shared" si="1"/>
        <v>#DIV/0!</v>
      </c>
      <c r="L25" s="167"/>
      <c r="M25" s="125">
        <v>1.5</v>
      </c>
      <c r="N25" s="125">
        <f t="shared" si="2"/>
        <v>0</v>
      </c>
    </row>
    <row r="26" spans="1:14" ht="11.25">
      <c r="A26" s="100">
        <v>21</v>
      </c>
      <c r="B26" s="48"/>
      <c r="C26" s="84"/>
      <c r="D26" s="18">
        <f t="shared" si="3"/>
        <v>0</v>
      </c>
      <c r="E26" s="61"/>
      <c r="F26" s="170"/>
      <c r="G26" s="164"/>
      <c r="H26" s="33"/>
      <c r="I26" s="33"/>
      <c r="J26" s="165">
        <f t="shared" si="0"/>
        <v>0</v>
      </c>
      <c r="K26" s="166" t="e">
        <f t="shared" si="1"/>
        <v>#DIV/0!</v>
      </c>
      <c r="L26" s="167"/>
      <c r="M26" s="125">
        <v>1.5</v>
      </c>
      <c r="N26" s="125">
        <f t="shared" si="2"/>
        <v>0</v>
      </c>
    </row>
    <row r="27" spans="1:14" ht="11.25">
      <c r="A27" s="100">
        <v>22</v>
      </c>
      <c r="B27" s="48"/>
      <c r="C27" s="84"/>
      <c r="D27" s="18">
        <f t="shared" si="3"/>
        <v>0</v>
      </c>
      <c r="E27" s="61"/>
      <c r="F27" s="163"/>
      <c r="G27" s="164"/>
      <c r="H27" s="33"/>
      <c r="I27" s="33"/>
      <c r="J27" s="165">
        <f t="shared" si="0"/>
        <v>0</v>
      </c>
      <c r="K27" s="166" t="e">
        <f t="shared" si="1"/>
        <v>#DIV/0!</v>
      </c>
      <c r="L27" s="167"/>
      <c r="M27" s="125">
        <v>1.5</v>
      </c>
      <c r="N27" s="125">
        <f t="shared" si="2"/>
        <v>0</v>
      </c>
    </row>
    <row r="28" spans="1:14" ht="11.25">
      <c r="A28" s="100">
        <v>23</v>
      </c>
      <c r="B28" s="48"/>
      <c r="C28" s="140"/>
      <c r="D28" s="18">
        <f t="shared" si="3"/>
        <v>0</v>
      </c>
      <c r="E28" s="169"/>
      <c r="F28" s="163"/>
      <c r="G28" s="172"/>
      <c r="H28" s="33"/>
      <c r="I28" s="33"/>
      <c r="J28" s="165">
        <f t="shared" si="0"/>
        <v>0</v>
      </c>
      <c r="K28" s="166" t="e">
        <f t="shared" si="1"/>
        <v>#DIV/0!</v>
      </c>
      <c r="L28" s="167"/>
      <c r="M28" s="125">
        <v>1.5</v>
      </c>
      <c r="N28" s="125">
        <f t="shared" si="2"/>
        <v>0</v>
      </c>
    </row>
    <row r="29" spans="1:14" ht="11.25">
      <c r="A29" s="100">
        <v>24</v>
      </c>
      <c r="B29" s="48"/>
      <c r="C29" s="140"/>
      <c r="D29" s="18">
        <f t="shared" si="3"/>
        <v>0</v>
      </c>
      <c r="E29" s="168"/>
      <c r="F29" s="163"/>
      <c r="G29" s="172"/>
      <c r="H29" s="33"/>
      <c r="I29" s="33"/>
      <c r="J29" s="165">
        <f t="shared" si="0"/>
        <v>0</v>
      </c>
      <c r="K29" s="166" t="e">
        <f t="shared" si="1"/>
        <v>#DIV/0!</v>
      </c>
      <c r="L29" s="167"/>
      <c r="M29" s="125">
        <v>1.5</v>
      </c>
      <c r="N29" s="125">
        <f t="shared" si="2"/>
        <v>0</v>
      </c>
    </row>
    <row r="30" spans="1:14" ht="11.25" customHeight="1">
      <c r="A30" s="199" t="s">
        <v>78</v>
      </c>
      <c r="B30" s="200"/>
      <c r="C30" s="30">
        <f>SUM(C6:C29)</f>
        <v>13520.499999999998</v>
      </c>
      <c r="D30" s="30">
        <f aca="true" t="shared" si="4" ref="D30:J30">SUM(D6:D29)</f>
        <v>1263.0000000000002</v>
      </c>
      <c r="E30" s="173">
        <f t="shared" si="4"/>
        <v>12280.8</v>
      </c>
      <c r="F30" s="173">
        <f t="shared" si="4"/>
        <v>0</v>
      </c>
      <c r="G30" s="174">
        <f t="shared" si="4"/>
        <v>0</v>
      </c>
      <c r="H30" s="174">
        <f t="shared" si="4"/>
        <v>43551.49999999999</v>
      </c>
      <c r="I30" s="174">
        <f t="shared" si="4"/>
        <v>15839.699999999997</v>
      </c>
      <c r="J30" s="174">
        <f t="shared" si="4"/>
        <v>27711.799999999996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:E17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05" t="s">
        <v>82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2" ht="11.25">
      <c r="A2" s="113"/>
      <c r="B2" s="114"/>
    </row>
    <row r="3" spans="1:10" ht="143.25" customHeight="1">
      <c r="A3" s="201" t="s">
        <v>3</v>
      </c>
      <c r="B3" s="199" t="s">
        <v>102</v>
      </c>
      <c r="C3" s="98" t="s">
        <v>114</v>
      </c>
      <c r="D3" s="36" t="s">
        <v>200</v>
      </c>
      <c r="E3" s="36" t="s">
        <v>215</v>
      </c>
      <c r="F3" s="28" t="s">
        <v>132</v>
      </c>
      <c r="G3" s="28" t="s">
        <v>24</v>
      </c>
      <c r="H3" s="202" t="s">
        <v>80</v>
      </c>
      <c r="I3" s="202" t="s">
        <v>19</v>
      </c>
      <c r="J3" s="29" t="s">
        <v>6</v>
      </c>
    </row>
    <row r="4" spans="1:10" ht="49.5" customHeight="1">
      <c r="A4" s="201"/>
      <c r="B4" s="199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4"/>
      <c r="I4" s="204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6" t="s">
        <v>174</v>
      </c>
      <c r="C6" s="154">
        <v>0</v>
      </c>
      <c r="D6" s="33">
        <v>9647.1</v>
      </c>
      <c r="E6" s="33">
        <v>4641.1</v>
      </c>
      <c r="F6" s="165">
        <f aca="true" t="shared" si="0" ref="F6:F17">D6-E6</f>
        <v>5006</v>
      </c>
      <c r="G6" s="155">
        <f aca="true" t="shared" si="1" ref="G6:G26">C6/F6</f>
        <v>0</v>
      </c>
      <c r="H6" s="156">
        <v>1</v>
      </c>
      <c r="I6" s="157">
        <v>1.2</v>
      </c>
      <c r="J6" s="139">
        <f aca="true" t="shared" si="2" ref="J6:J29">H6*I6</f>
        <v>1.2</v>
      </c>
    </row>
    <row r="7" spans="1:10" ht="11.25">
      <c r="A7" s="100">
        <v>2</v>
      </c>
      <c r="B7" s="16" t="s">
        <v>173</v>
      </c>
      <c r="C7" s="154">
        <v>0</v>
      </c>
      <c r="D7" s="33">
        <v>2879.8</v>
      </c>
      <c r="E7" s="33">
        <v>1201.6</v>
      </c>
      <c r="F7" s="165">
        <f t="shared" si="0"/>
        <v>1678.2000000000003</v>
      </c>
      <c r="G7" s="155">
        <f t="shared" si="1"/>
        <v>0</v>
      </c>
      <c r="H7" s="156">
        <v>1</v>
      </c>
      <c r="I7" s="157">
        <v>1.2</v>
      </c>
      <c r="J7" s="139">
        <f t="shared" si="2"/>
        <v>1.2</v>
      </c>
    </row>
    <row r="8" spans="1:10" ht="11.25">
      <c r="A8" s="100">
        <v>3</v>
      </c>
      <c r="B8" s="16" t="s">
        <v>175</v>
      </c>
      <c r="C8" s="154">
        <v>0</v>
      </c>
      <c r="D8" s="33">
        <v>7115.2</v>
      </c>
      <c r="E8" s="33">
        <v>4022.4</v>
      </c>
      <c r="F8" s="165">
        <f t="shared" si="0"/>
        <v>3092.7999999999997</v>
      </c>
      <c r="G8" s="155">
        <f t="shared" si="1"/>
        <v>0</v>
      </c>
      <c r="H8" s="156">
        <v>1</v>
      </c>
      <c r="I8" s="157">
        <v>1.2</v>
      </c>
      <c r="J8" s="139">
        <f t="shared" si="2"/>
        <v>1.2</v>
      </c>
    </row>
    <row r="9" spans="1:10" ht="11.25">
      <c r="A9" s="100">
        <v>4</v>
      </c>
      <c r="B9" s="16" t="s">
        <v>176</v>
      </c>
      <c r="C9" s="154">
        <v>0</v>
      </c>
      <c r="D9" s="33">
        <v>1876.8</v>
      </c>
      <c r="E9" s="33">
        <v>498.3</v>
      </c>
      <c r="F9" s="165">
        <f t="shared" si="0"/>
        <v>1378.5</v>
      </c>
      <c r="G9" s="155">
        <f t="shared" si="1"/>
        <v>0</v>
      </c>
      <c r="H9" s="156">
        <v>1</v>
      </c>
      <c r="I9" s="157">
        <v>1.2</v>
      </c>
      <c r="J9" s="139">
        <f t="shared" si="2"/>
        <v>1.2</v>
      </c>
    </row>
    <row r="10" spans="1:10" ht="11.25">
      <c r="A10" s="100">
        <v>5</v>
      </c>
      <c r="B10" s="16" t="s">
        <v>177</v>
      </c>
      <c r="C10" s="154">
        <v>0</v>
      </c>
      <c r="D10" s="33">
        <v>1635</v>
      </c>
      <c r="E10" s="33">
        <v>317.8</v>
      </c>
      <c r="F10" s="165">
        <f t="shared" si="0"/>
        <v>1317.2</v>
      </c>
      <c r="G10" s="155">
        <f t="shared" si="1"/>
        <v>0</v>
      </c>
      <c r="H10" s="156">
        <v>1</v>
      </c>
      <c r="I10" s="157">
        <v>1.2</v>
      </c>
      <c r="J10" s="139">
        <f t="shared" si="2"/>
        <v>1.2</v>
      </c>
    </row>
    <row r="11" spans="1:10" ht="11.25">
      <c r="A11" s="100">
        <v>6</v>
      </c>
      <c r="B11" s="16" t="s">
        <v>178</v>
      </c>
      <c r="C11" s="154">
        <v>0</v>
      </c>
      <c r="D11" s="33">
        <v>1849.5</v>
      </c>
      <c r="E11" s="33">
        <v>534.8</v>
      </c>
      <c r="F11" s="165">
        <f t="shared" si="0"/>
        <v>1314.7</v>
      </c>
      <c r="G11" s="155">
        <f t="shared" si="1"/>
        <v>0</v>
      </c>
      <c r="H11" s="156">
        <v>1</v>
      </c>
      <c r="I11" s="157">
        <v>1.2</v>
      </c>
      <c r="J11" s="139">
        <f t="shared" si="2"/>
        <v>1.2</v>
      </c>
    </row>
    <row r="12" spans="1:10" ht="11.25">
      <c r="A12" s="100">
        <v>7</v>
      </c>
      <c r="B12" s="16" t="s">
        <v>179</v>
      </c>
      <c r="C12" s="154">
        <v>0</v>
      </c>
      <c r="D12" s="33">
        <v>2102.2</v>
      </c>
      <c r="E12" s="33">
        <v>424.8</v>
      </c>
      <c r="F12" s="165">
        <f t="shared" si="0"/>
        <v>1677.3999999999999</v>
      </c>
      <c r="G12" s="155">
        <f t="shared" si="1"/>
        <v>0</v>
      </c>
      <c r="H12" s="156">
        <v>1</v>
      </c>
      <c r="I12" s="157">
        <v>1.2</v>
      </c>
      <c r="J12" s="139">
        <f t="shared" si="2"/>
        <v>1.2</v>
      </c>
    </row>
    <row r="13" spans="1:10" ht="11.25">
      <c r="A13" s="100">
        <v>8</v>
      </c>
      <c r="B13" s="16" t="s">
        <v>181</v>
      </c>
      <c r="C13" s="154">
        <v>0</v>
      </c>
      <c r="D13" s="33">
        <v>4215.7</v>
      </c>
      <c r="E13" s="33">
        <v>1117</v>
      </c>
      <c r="F13" s="165">
        <f t="shared" si="0"/>
        <v>3098.7</v>
      </c>
      <c r="G13" s="155">
        <f t="shared" si="1"/>
        <v>0</v>
      </c>
      <c r="H13" s="156">
        <v>1</v>
      </c>
      <c r="I13" s="157">
        <v>1.2</v>
      </c>
      <c r="J13" s="139">
        <f t="shared" si="2"/>
        <v>1.2</v>
      </c>
    </row>
    <row r="14" spans="1:10" ht="11.25">
      <c r="A14" s="100">
        <v>9</v>
      </c>
      <c r="B14" s="16" t="s">
        <v>180</v>
      </c>
      <c r="C14" s="154">
        <v>0</v>
      </c>
      <c r="D14" s="33">
        <v>1506.1</v>
      </c>
      <c r="E14" s="33">
        <v>404.5</v>
      </c>
      <c r="F14" s="165">
        <f t="shared" si="0"/>
        <v>1101.6</v>
      </c>
      <c r="G14" s="155">
        <f t="shared" si="1"/>
        <v>0</v>
      </c>
      <c r="H14" s="156">
        <v>1</v>
      </c>
      <c r="I14" s="157">
        <v>1.2</v>
      </c>
      <c r="J14" s="139">
        <f t="shared" si="2"/>
        <v>1.2</v>
      </c>
    </row>
    <row r="15" spans="1:10" ht="11.25">
      <c r="A15" s="100">
        <v>10</v>
      </c>
      <c r="B15" s="16" t="s">
        <v>182</v>
      </c>
      <c r="C15" s="154">
        <v>0</v>
      </c>
      <c r="D15" s="33">
        <v>3271.2</v>
      </c>
      <c r="E15" s="33">
        <v>715</v>
      </c>
      <c r="F15" s="165">
        <f t="shared" si="0"/>
        <v>2556.2</v>
      </c>
      <c r="G15" s="155">
        <f t="shared" si="1"/>
        <v>0</v>
      </c>
      <c r="H15" s="156">
        <v>1</v>
      </c>
      <c r="I15" s="157">
        <v>1.2</v>
      </c>
      <c r="J15" s="139">
        <f t="shared" si="2"/>
        <v>1.2</v>
      </c>
    </row>
    <row r="16" spans="1:10" ht="11.25">
      <c r="A16" s="100">
        <v>11</v>
      </c>
      <c r="B16" s="16" t="s">
        <v>183</v>
      </c>
      <c r="C16" s="154">
        <v>0</v>
      </c>
      <c r="D16" s="33">
        <v>3862.7</v>
      </c>
      <c r="E16" s="33">
        <v>1191.6</v>
      </c>
      <c r="F16" s="165">
        <f t="shared" si="0"/>
        <v>2671.1</v>
      </c>
      <c r="G16" s="155">
        <f t="shared" si="1"/>
        <v>0</v>
      </c>
      <c r="H16" s="156">
        <v>1</v>
      </c>
      <c r="I16" s="157">
        <v>1.2</v>
      </c>
      <c r="J16" s="139">
        <f t="shared" si="2"/>
        <v>1.2</v>
      </c>
    </row>
    <row r="17" spans="1:10" ht="11.25">
      <c r="A17" s="100">
        <v>12</v>
      </c>
      <c r="B17" s="16" t="s">
        <v>184</v>
      </c>
      <c r="C17" s="195">
        <v>0</v>
      </c>
      <c r="D17" s="33">
        <v>3590.2</v>
      </c>
      <c r="E17" s="33">
        <v>770.8</v>
      </c>
      <c r="F17" s="165">
        <f t="shared" si="0"/>
        <v>2819.3999999999996</v>
      </c>
      <c r="G17" s="155">
        <f t="shared" si="1"/>
        <v>0</v>
      </c>
      <c r="H17" s="156">
        <v>1</v>
      </c>
      <c r="I17" s="157">
        <v>1.2</v>
      </c>
      <c r="J17" s="139">
        <f t="shared" si="2"/>
        <v>1.2</v>
      </c>
    </row>
    <row r="18" spans="1:10" ht="11.25">
      <c r="A18" s="100">
        <v>13</v>
      </c>
      <c r="B18" s="48"/>
      <c r="C18" s="84"/>
      <c r="D18" s="33"/>
      <c r="E18" s="33"/>
      <c r="F18" s="84">
        <f aca="true" t="shared" si="3" ref="F18:F29">D18-E18</f>
        <v>0</v>
      </c>
      <c r="G18" s="155" t="e">
        <f t="shared" si="1"/>
        <v>#DIV/0!</v>
      </c>
      <c r="H18" s="156"/>
      <c r="I18" s="157">
        <v>1.2</v>
      </c>
      <c r="J18" s="139">
        <f t="shared" si="2"/>
        <v>0</v>
      </c>
    </row>
    <row r="19" spans="1:10" ht="11.25">
      <c r="A19" s="100">
        <v>14</v>
      </c>
      <c r="B19" s="48"/>
      <c r="C19" s="84"/>
      <c r="D19" s="33"/>
      <c r="E19" s="33"/>
      <c r="F19" s="84">
        <f t="shared" si="3"/>
        <v>0</v>
      </c>
      <c r="G19" s="155" t="e">
        <f t="shared" si="1"/>
        <v>#DIV/0!</v>
      </c>
      <c r="H19" s="156"/>
      <c r="I19" s="157">
        <v>1.2</v>
      </c>
      <c r="J19" s="139">
        <f t="shared" si="2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1"/>
        <v>#DIV/0!</v>
      </c>
      <c r="H20" s="156"/>
      <c r="I20" s="157">
        <v>1.2</v>
      </c>
      <c r="J20" s="139">
        <f t="shared" si="2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1"/>
        <v>#DIV/0!</v>
      </c>
      <c r="H21" s="156"/>
      <c r="I21" s="157">
        <v>1.2</v>
      </c>
      <c r="J21" s="139">
        <f t="shared" si="2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1"/>
        <v>#DIV/0!</v>
      </c>
      <c r="H22" s="156"/>
      <c r="I22" s="157">
        <v>1.2</v>
      </c>
      <c r="J22" s="139">
        <f t="shared" si="2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1"/>
        <v>#DIV/0!</v>
      </c>
      <c r="H23" s="156"/>
      <c r="I23" s="157">
        <v>1.2</v>
      </c>
      <c r="J23" s="139">
        <f t="shared" si="2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1"/>
        <v>#DIV/0!</v>
      </c>
      <c r="H24" s="156"/>
      <c r="I24" s="157">
        <v>1.2</v>
      </c>
      <c r="J24" s="139">
        <f t="shared" si="2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1"/>
        <v>#DIV/0!</v>
      </c>
      <c r="H25" s="156"/>
      <c r="I25" s="157">
        <v>1.2</v>
      </c>
      <c r="J25" s="139">
        <f t="shared" si="2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1"/>
        <v>#DIV/0!</v>
      </c>
      <c r="H26" s="156"/>
      <c r="I26" s="157">
        <v>1.2</v>
      </c>
      <c r="J26" s="139">
        <f t="shared" si="2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2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2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2"/>
        <v>0</v>
      </c>
    </row>
    <row r="30" spans="1:10" ht="11.25">
      <c r="A30" s="199" t="s">
        <v>78</v>
      </c>
      <c r="B30" s="200"/>
      <c r="C30" s="85">
        <f>SUM(C6:C29)</f>
        <v>0</v>
      </c>
      <c r="D30" s="85">
        <f>SUM(D6:D29)</f>
        <v>43551.49999999999</v>
      </c>
      <c r="E30" s="85">
        <f>SUM(E6:E29)</f>
        <v>15839.699999999997</v>
      </c>
      <c r="F30" s="141">
        <f>SUM(F6:F29)</f>
        <v>27711.799999999996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9" sqref="E19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05" t="s">
        <v>79</v>
      </c>
      <c r="B1" s="205"/>
      <c r="C1" s="205"/>
      <c r="D1" s="205"/>
      <c r="E1" s="205"/>
      <c r="F1" s="205"/>
      <c r="G1" s="205"/>
      <c r="H1" s="205"/>
      <c r="I1" s="143"/>
      <c r="J1" s="143"/>
      <c r="K1" s="143"/>
    </row>
    <row r="2" spans="1:2" ht="11.25">
      <c r="A2" s="113"/>
      <c r="B2" s="114"/>
    </row>
    <row r="3" spans="1:8" ht="72" customHeight="1">
      <c r="A3" s="201" t="s">
        <v>3</v>
      </c>
      <c r="B3" s="199" t="s">
        <v>102</v>
      </c>
      <c r="C3" s="98" t="s">
        <v>115</v>
      </c>
      <c r="D3" s="82" t="s">
        <v>144</v>
      </c>
      <c r="E3" s="98" t="s">
        <v>24</v>
      </c>
      <c r="F3" s="202" t="s">
        <v>80</v>
      </c>
      <c r="G3" s="202" t="s">
        <v>5</v>
      </c>
      <c r="H3" s="29" t="s">
        <v>6</v>
      </c>
    </row>
    <row r="4" spans="1:8" ht="38.25" customHeight="1">
      <c r="A4" s="208"/>
      <c r="B4" s="199"/>
      <c r="C4" s="134" t="s">
        <v>81</v>
      </c>
      <c r="D4" s="134" t="s">
        <v>76</v>
      </c>
      <c r="E4" s="144" t="s">
        <v>77</v>
      </c>
      <c r="F4" s="204"/>
      <c r="G4" s="204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146">
        <v>0</v>
      </c>
      <c r="D6" s="154">
        <v>1412.7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173</v>
      </c>
      <c r="C7" s="146">
        <v>0</v>
      </c>
      <c r="D7" s="84">
        <v>815.5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175</v>
      </c>
      <c r="C8" s="146">
        <v>0</v>
      </c>
      <c r="D8" s="140">
        <v>1748.3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176</v>
      </c>
      <c r="C9" s="146">
        <v>0</v>
      </c>
      <c r="D9" s="84">
        <v>660.5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177</v>
      </c>
      <c r="C10" s="146">
        <v>0</v>
      </c>
      <c r="D10" s="84">
        <v>788.2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146">
        <v>0</v>
      </c>
      <c r="D11" s="84">
        <v>741.7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146">
        <v>0</v>
      </c>
      <c r="D12" s="84">
        <v>800.2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146">
        <v>0</v>
      </c>
      <c r="D13" s="84">
        <v>1645.3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146">
        <v>0</v>
      </c>
      <c r="D14" s="84">
        <v>673.9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146">
        <v>0</v>
      </c>
      <c r="D15" s="84">
        <v>1332.8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146">
        <v>0</v>
      </c>
      <c r="D16" s="84">
        <v>1507.3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146">
        <v>0</v>
      </c>
      <c r="D17" s="140">
        <v>1394.1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199" t="s">
        <v>78</v>
      </c>
      <c r="B30" s="200"/>
      <c r="C30" s="152">
        <f>SUM(C6:C29)</f>
        <v>0</v>
      </c>
      <c r="D30" s="141">
        <f>SUM(D6:D29)</f>
        <v>13520.499999999998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6" sqref="D6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05" t="s">
        <v>72</v>
      </c>
      <c r="B1" s="205"/>
      <c r="C1" s="205"/>
      <c r="D1" s="205"/>
      <c r="E1" s="205"/>
      <c r="F1" s="205"/>
      <c r="G1" s="205"/>
      <c r="H1" s="205"/>
      <c r="I1" s="133"/>
      <c r="J1" s="133"/>
      <c r="K1" s="133"/>
    </row>
    <row r="2" spans="1:2" ht="11.25">
      <c r="A2" s="113"/>
      <c r="B2" s="114"/>
    </row>
    <row r="3" spans="1:8" ht="78.75" customHeight="1">
      <c r="A3" s="201" t="s">
        <v>73</v>
      </c>
      <c r="B3" s="199" t="s">
        <v>102</v>
      </c>
      <c r="C3" s="98" t="s">
        <v>116</v>
      </c>
      <c r="D3" s="98" t="s">
        <v>117</v>
      </c>
      <c r="E3" s="98" t="s">
        <v>24</v>
      </c>
      <c r="F3" s="202" t="s">
        <v>74</v>
      </c>
      <c r="G3" s="202" t="s">
        <v>5</v>
      </c>
      <c r="H3" s="29" t="s">
        <v>6</v>
      </c>
    </row>
    <row r="4" spans="1:8" ht="45" customHeight="1">
      <c r="A4" s="208"/>
      <c r="B4" s="199"/>
      <c r="C4" s="134" t="s">
        <v>75</v>
      </c>
      <c r="D4" s="134" t="s">
        <v>76</v>
      </c>
      <c r="E4" s="135" t="s">
        <v>77</v>
      </c>
      <c r="F4" s="204"/>
      <c r="G4" s="204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174</v>
      </c>
      <c r="C6" s="84">
        <v>0</v>
      </c>
      <c r="D6" s="136">
        <v>269.7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173</v>
      </c>
      <c r="C7" s="84">
        <v>0</v>
      </c>
      <c r="D7" s="136">
        <v>140.9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175</v>
      </c>
      <c r="C8" s="84">
        <v>0</v>
      </c>
      <c r="D8" s="136">
        <v>484.6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176</v>
      </c>
      <c r="C9" s="84">
        <v>0</v>
      </c>
      <c r="D9" s="136">
        <v>74.6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177</v>
      </c>
      <c r="C10" s="84">
        <v>0</v>
      </c>
      <c r="D10" s="136">
        <v>157.6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178</v>
      </c>
      <c r="C11" s="84">
        <v>0</v>
      </c>
      <c r="D11" s="136">
        <v>197.1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179</v>
      </c>
      <c r="C12" s="84">
        <v>0</v>
      </c>
      <c r="D12" s="136">
        <v>238.9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181</v>
      </c>
      <c r="C13" s="84">
        <v>0</v>
      </c>
      <c r="D13" s="136">
        <v>498.4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180</v>
      </c>
      <c r="C14" s="84">
        <v>0</v>
      </c>
      <c r="D14" s="136">
        <v>119.9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182</v>
      </c>
      <c r="C15" s="84">
        <v>0</v>
      </c>
      <c r="D15" s="136">
        <v>387.4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183</v>
      </c>
      <c r="C16" s="84">
        <v>0</v>
      </c>
      <c r="D16" s="136">
        <v>418.3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184</v>
      </c>
      <c r="C17" s="84">
        <v>0</v>
      </c>
      <c r="D17" s="136">
        <v>256.1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199" t="s">
        <v>78</v>
      </c>
      <c r="B30" s="200"/>
      <c r="C30" s="85">
        <f>SUM(C6:C29)</f>
        <v>0</v>
      </c>
      <c r="D30" s="141">
        <f>SUM(D6:D29)</f>
        <v>3243.5000000000005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6" sqref="F6:H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05" t="s">
        <v>118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01" t="s">
        <v>3</v>
      </c>
      <c r="B3" s="199" t="s">
        <v>102</v>
      </c>
      <c r="C3" s="67" t="s">
        <v>66</v>
      </c>
      <c r="D3" s="28" t="s">
        <v>145</v>
      </c>
      <c r="E3" s="28" t="s">
        <v>119</v>
      </c>
      <c r="F3" s="36" t="s">
        <v>193</v>
      </c>
      <c r="G3" s="36" t="s">
        <v>194</v>
      </c>
      <c r="H3" s="36" t="s">
        <v>195</v>
      </c>
      <c r="I3" s="98" t="s">
        <v>133</v>
      </c>
      <c r="J3" s="98" t="s">
        <v>24</v>
      </c>
      <c r="K3" s="202" t="s">
        <v>67</v>
      </c>
      <c r="L3" s="202" t="s">
        <v>5</v>
      </c>
      <c r="M3" s="29" t="s">
        <v>6</v>
      </c>
    </row>
    <row r="4" spans="1:13" ht="43.5" customHeight="1">
      <c r="A4" s="201"/>
      <c r="B4" s="199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4"/>
      <c r="L4" s="204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174</v>
      </c>
      <c r="C6" s="120">
        <v>0</v>
      </c>
      <c r="D6" s="12">
        <v>0</v>
      </c>
      <c r="E6" s="121">
        <f aca="true" t="shared" si="0" ref="E6:E29">C6-D6</f>
        <v>0</v>
      </c>
      <c r="F6" s="53">
        <v>7697.9</v>
      </c>
      <c r="G6" s="33">
        <v>2740.9</v>
      </c>
      <c r="H6" s="53">
        <v>1170.7</v>
      </c>
      <c r="I6" s="122">
        <f aca="true" t="shared" si="1" ref="I6:I29">F6-G6-H6</f>
        <v>3786.3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173</v>
      </c>
      <c r="C7" s="120">
        <v>0</v>
      </c>
      <c r="D7" s="12">
        <v>0</v>
      </c>
      <c r="E7" s="121">
        <f t="shared" si="0"/>
        <v>0</v>
      </c>
      <c r="F7" s="53">
        <v>2688.6</v>
      </c>
      <c r="G7" s="33">
        <v>700.6</v>
      </c>
      <c r="H7" s="53">
        <v>461.5</v>
      </c>
      <c r="I7" s="122">
        <f t="shared" si="1"/>
        <v>1526.5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175</v>
      </c>
      <c r="C8" s="120">
        <v>0</v>
      </c>
      <c r="D8" s="12">
        <v>0</v>
      </c>
      <c r="E8" s="121">
        <f t="shared" si="0"/>
        <v>0</v>
      </c>
      <c r="F8" s="53">
        <v>6873.3</v>
      </c>
      <c r="G8" s="33">
        <v>3289.8</v>
      </c>
      <c r="H8" s="53">
        <v>531.8</v>
      </c>
      <c r="I8" s="122">
        <f t="shared" si="1"/>
        <v>3051.7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176</v>
      </c>
      <c r="C9" s="120">
        <v>0</v>
      </c>
      <c r="D9" s="12">
        <v>0</v>
      </c>
      <c r="E9" s="121">
        <f t="shared" si="0"/>
        <v>0</v>
      </c>
      <c r="F9" s="53">
        <v>1619.4</v>
      </c>
      <c r="G9" s="33">
        <v>52.6</v>
      </c>
      <c r="H9" s="53">
        <v>347.4</v>
      </c>
      <c r="I9" s="122">
        <f t="shared" si="1"/>
        <v>1219.4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177</v>
      </c>
      <c r="C10" s="120">
        <v>0</v>
      </c>
      <c r="D10" s="12">
        <v>0</v>
      </c>
      <c r="E10" s="121">
        <f t="shared" si="0"/>
        <v>0</v>
      </c>
      <c r="F10" s="53">
        <v>1555.6</v>
      </c>
      <c r="G10" s="33">
        <v>52.6</v>
      </c>
      <c r="H10" s="53">
        <v>195.6</v>
      </c>
      <c r="I10" s="122">
        <f t="shared" si="1"/>
        <v>1307.4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178</v>
      </c>
      <c r="C11" s="120">
        <v>0</v>
      </c>
      <c r="D11" s="12">
        <v>0</v>
      </c>
      <c r="E11" s="121">
        <f t="shared" si="0"/>
        <v>0</v>
      </c>
      <c r="F11" s="53">
        <v>1764.4</v>
      </c>
      <c r="G11" s="33">
        <v>52.6</v>
      </c>
      <c r="H11" s="53">
        <v>392.2</v>
      </c>
      <c r="I11" s="122">
        <f t="shared" si="1"/>
        <v>1319.6000000000001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179</v>
      </c>
      <c r="C12" s="120">
        <v>0</v>
      </c>
      <c r="D12" s="12">
        <v>0</v>
      </c>
      <c r="E12" s="121">
        <f t="shared" si="0"/>
        <v>0</v>
      </c>
      <c r="F12" s="53">
        <v>2090.2</v>
      </c>
      <c r="G12" s="33">
        <v>105</v>
      </c>
      <c r="H12" s="53">
        <v>265.5</v>
      </c>
      <c r="I12" s="122">
        <f t="shared" si="1"/>
        <v>1719.6999999999998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181</v>
      </c>
      <c r="C13" s="120">
        <v>0</v>
      </c>
      <c r="D13" s="12">
        <v>0</v>
      </c>
      <c r="E13" s="121">
        <f t="shared" si="0"/>
        <v>0</v>
      </c>
      <c r="F13" s="53">
        <v>3899.6</v>
      </c>
      <c r="G13" s="33">
        <v>105</v>
      </c>
      <c r="H13" s="53">
        <v>748.2</v>
      </c>
      <c r="I13" s="122">
        <f t="shared" si="1"/>
        <v>3046.3999999999996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180</v>
      </c>
      <c r="C14" s="120">
        <v>0</v>
      </c>
      <c r="D14" s="12">
        <v>0</v>
      </c>
      <c r="E14" s="121">
        <f t="shared" si="0"/>
        <v>0</v>
      </c>
      <c r="F14" s="53">
        <v>1487.9</v>
      </c>
      <c r="G14" s="33">
        <v>52.6</v>
      </c>
      <c r="H14" s="53">
        <v>234.8</v>
      </c>
      <c r="I14" s="122">
        <f t="shared" si="1"/>
        <v>1200.5000000000002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182</v>
      </c>
      <c r="C15" s="120">
        <v>0</v>
      </c>
      <c r="D15" s="12">
        <v>0</v>
      </c>
      <c r="E15" s="121">
        <f t="shared" si="0"/>
        <v>0</v>
      </c>
      <c r="F15" s="53">
        <v>2901</v>
      </c>
      <c r="G15" s="33">
        <v>105</v>
      </c>
      <c r="H15" s="53">
        <v>458.4</v>
      </c>
      <c r="I15" s="122">
        <f t="shared" si="1"/>
        <v>2337.6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183</v>
      </c>
      <c r="C16" s="120">
        <v>0</v>
      </c>
      <c r="D16" s="12">
        <v>0</v>
      </c>
      <c r="E16" s="121">
        <f t="shared" si="0"/>
        <v>0</v>
      </c>
      <c r="F16" s="53">
        <v>3748</v>
      </c>
      <c r="G16" s="33">
        <v>105</v>
      </c>
      <c r="H16" s="53">
        <v>904.7</v>
      </c>
      <c r="I16" s="122">
        <f t="shared" si="1"/>
        <v>2738.3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184</v>
      </c>
      <c r="C17" s="120">
        <v>0</v>
      </c>
      <c r="D17" s="12">
        <v>0</v>
      </c>
      <c r="E17" s="121">
        <f t="shared" si="0"/>
        <v>0</v>
      </c>
      <c r="F17" s="53">
        <v>3254.6</v>
      </c>
      <c r="G17" s="33">
        <v>105</v>
      </c>
      <c r="H17" s="53">
        <v>548.3</v>
      </c>
      <c r="I17" s="122">
        <f t="shared" si="1"/>
        <v>2601.3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199" t="s">
        <v>65</v>
      </c>
      <c r="B30" s="200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39580.5</v>
      </c>
      <c r="G30" s="85">
        <f t="shared" si="4"/>
        <v>7466.700000000002</v>
      </c>
      <c r="H30" s="85">
        <f>SUM(H6:H29)</f>
        <v>6259.099999999999</v>
      </c>
      <c r="I30" s="85">
        <f t="shared" si="4"/>
        <v>25854.699999999997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" sqref="F6:H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5" t="s">
        <v>120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1" t="s">
        <v>3</v>
      </c>
      <c r="B3" s="199" t="s">
        <v>102</v>
      </c>
      <c r="C3" s="28" t="s">
        <v>121</v>
      </c>
      <c r="D3" s="27"/>
      <c r="E3" s="27"/>
      <c r="F3" s="36" t="s">
        <v>196</v>
      </c>
      <c r="G3" s="36" t="s">
        <v>197</v>
      </c>
      <c r="H3" s="36" t="s">
        <v>195</v>
      </c>
      <c r="I3" s="98" t="s">
        <v>134</v>
      </c>
      <c r="J3" s="98" t="s">
        <v>24</v>
      </c>
      <c r="K3" s="202" t="s">
        <v>15</v>
      </c>
      <c r="L3" s="202" t="s">
        <v>63</v>
      </c>
      <c r="M3" s="6" t="s">
        <v>6</v>
      </c>
    </row>
    <row r="4" spans="1:13" s="10" customFormat="1" ht="56.25" customHeight="1">
      <c r="A4" s="201"/>
      <c r="B4" s="199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4"/>
      <c r="L4" s="204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6" t="s">
        <v>174</v>
      </c>
      <c r="C6" s="101">
        <v>0</v>
      </c>
      <c r="D6" s="102"/>
      <c r="E6" s="102"/>
      <c r="F6" s="53">
        <v>7697.9</v>
      </c>
      <c r="G6" s="33">
        <v>2740.9</v>
      </c>
      <c r="H6" s="53">
        <v>1170.7</v>
      </c>
      <c r="I6" s="103">
        <f aca="true" t="shared" si="0" ref="I6:I29">F6-G6-H6</f>
        <v>3786.3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173</v>
      </c>
      <c r="C7" s="101">
        <v>0</v>
      </c>
      <c r="D7" s="102"/>
      <c r="E7" s="102"/>
      <c r="F7" s="53">
        <v>2688.6</v>
      </c>
      <c r="G7" s="33">
        <v>700.6</v>
      </c>
      <c r="H7" s="53">
        <v>461.5</v>
      </c>
      <c r="I7" s="103">
        <f t="shared" si="0"/>
        <v>1526.5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175</v>
      </c>
      <c r="C8" s="101">
        <v>0</v>
      </c>
      <c r="D8" s="102"/>
      <c r="E8" s="102"/>
      <c r="F8" s="53">
        <v>6873.3</v>
      </c>
      <c r="G8" s="33">
        <v>3289.8</v>
      </c>
      <c r="H8" s="53">
        <v>531.8</v>
      </c>
      <c r="I8" s="103">
        <f t="shared" si="0"/>
        <v>3051.7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176</v>
      </c>
      <c r="C9" s="101">
        <v>0</v>
      </c>
      <c r="D9" s="102"/>
      <c r="E9" s="102"/>
      <c r="F9" s="53">
        <v>1619.4</v>
      </c>
      <c r="G9" s="33">
        <v>52.6</v>
      </c>
      <c r="H9" s="53">
        <v>347.4</v>
      </c>
      <c r="I9" s="103">
        <f t="shared" si="0"/>
        <v>1219.4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177</v>
      </c>
      <c r="C10" s="101">
        <v>0</v>
      </c>
      <c r="D10" s="102"/>
      <c r="E10" s="102"/>
      <c r="F10" s="53">
        <v>1555.6</v>
      </c>
      <c r="G10" s="33">
        <v>52.6</v>
      </c>
      <c r="H10" s="53">
        <v>195.6</v>
      </c>
      <c r="I10" s="103">
        <f t="shared" si="0"/>
        <v>1307.4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178</v>
      </c>
      <c r="C11" s="101">
        <v>0</v>
      </c>
      <c r="D11" s="102"/>
      <c r="E11" s="102"/>
      <c r="F11" s="53">
        <v>1764.4</v>
      </c>
      <c r="G11" s="33">
        <v>52.6</v>
      </c>
      <c r="H11" s="53">
        <v>392.2</v>
      </c>
      <c r="I11" s="103">
        <f t="shared" si="0"/>
        <v>1319.6000000000001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179</v>
      </c>
      <c r="C12" s="101">
        <v>0</v>
      </c>
      <c r="D12" s="102"/>
      <c r="E12" s="102"/>
      <c r="F12" s="53">
        <v>2090.2</v>
      </c>
      <c r="G12" s="33">
        <v>105</v>
      </c>
      <c r="H12" s="53">
        <v>265.5</v>
      </c>
      <c r="I12" s="103">
        <f t="shared" si="0"/>
        <v>1719.6999999999998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181</v>
      </c>
      <c r="C13" s="101">
        <v>0</v>
      </c>
      <c r="D13" s="102"/>
      <c r="E13" s="102"/>
      <c r="F13" s="53">
        <v>3899.6</v>
      </c>
      <c r="G13" s="33">
        <v>105</v>
      </c>
      <c r="H13" s="53">
        <v>748.2</v>
      </c>
      <c r="I13" s="103">
        <f t="shared" si="0"/>
        <v>3046.3999999999996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180</v>
      </c>
      <c r="C14" s="101">
        <v>0</v>
      </c>
      <c r="D14" s="102"/>
      <c r="E14" s="102"/>
      <c r="F14" s="53">
        <v>1487.9</v>
      </c>
      <c r="G14" s="33">
        <v>52.6</v>
      </c>
      <c r="H14" s="53">
        <v>234.8</v>
      </c>
      <c r="I14" s="103">
        <f t="shared" si="0"/>
        <v>1200.5000000000002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182</v>
      </c>
      <c r="C15" s="101">
        <v>0</v>
      </c>
      <c r="D15" s="102"/>
      <c r="E15" s="102"/>
      <c r="F15" s="53">
        <v>2901</v>
      </c>
      <c r="G15" s="33">
        <v>105</v>
      </c>
      <c r="H15" s="53">
        <v>458.4</v>
      </c>
      <c r="I15" s="103">
        <f t="shared" si="0"/>
        <v>2337.6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183</v>
      </c>
      <c r="C16" s="101">
        <v>0</v>
      </c>
      <c r="D16" s="102"/>
      <c r="E16" s="102"/>
      <c r="F16" s="53">
        <v>3748</v>
      </c>
      <c r="G16" s="33">
        <v>105</v>
      </c>
      <c r="H16" s="53">
        <v>904.7</v>
      </c>
      <c r="I16" s="103">
        <f t="shared" si="0"/>
        <v>2738.3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184</v>
      </c>
      <c r="C17" s="101">
        <v>0</v>
      </c>
      <c r="D17" s="102"/>
      <c r="E17" s="102"/>
      <c r="F17" s="53">
        <v>3254.6</v>
      </c>
      <c r="G17" s="33">
        <v>105</v>
      </c>
      <c r="H17" s="53">
        <v>548.3</v>
      </c>
      <c r="I17" s="103">
        <f t="shared" si="0"/>
        <v>2601.3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197">
        <f t="shared" si="0"/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0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0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0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0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0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0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0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0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0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0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0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199" t="s">
        <v>65</v>
      </c>
      <c r="B30" s="200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39580.5</v>
      </c>
      <c r="G30" s="19">
        <f t="shared" si="3"/>
        <v>7466.700000000002</v>
      </c>
      <c r="H30" s="19">
        <f t="shared" si="3"/>
        <v>6259.099999999999</v>
      </c>
      <c r="I30" s="19">
        <f t="shared" si="3"/>
        <v>25854.699999999997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2009-08-25T12:11:22Z</cp:lastPrinted>
  <dcterms:created xsi:type="dcterms:W3CDTF">2007-07-17T04:31:37Z</dcterms:created>
  <dcterms:modified xsi:type="dcterms:W3CDTF">2009-09-05T05:22:20Z</dcterms:modified>
  <cp:category/>
  <cp:version/>
  <cp:contentType/>
  <cp:contentStatus/>
</cp:coreProperties>
</file>