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<sst xmlns="http://schemas.openxmlformats.org/spreadsheetml/2006/main" count="646" uniqueCount="221">
  <si>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</si>
  <si>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</si>
  <si>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</si>
  <si>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</si>
  <si>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</si>
  <si>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</si>
  <si>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</si>
  <si>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</si>
  <si>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</si>
  <si>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</si>
  <si>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</si>
  <si>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</si>
  <si>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</si>
  <si>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</si>
  <si>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</si>
  <si>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</si>
  <si>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</si>
  <si>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</si>
  <si>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</si>
  <si>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</si>
  <si>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</si>
  <si>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</si>
  <si>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</si>
  <si>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</si>
  <si>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</si>
  <si>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</si>
  <si>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</si>
  <si>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</si>
  <si>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</si>
  <si>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</si>
  <si>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</si>
  <si>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</si>
  <si>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</si>
  <si>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</si>
  <si>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</si>
  <si>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</si>
  <si>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</si>
  <si>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</si>
  <si>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</si>
  <si>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</si>
  <si>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</si>
  <si>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</si>
  <si>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</si>
  <si>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</si>
  <si>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</si>
  <si>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</si>
  <si>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</si>
  <si>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</si>
  <si>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</si>
  <si>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</si>
  <si>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</si>
  <si>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</si>
  <si>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</si>
  <si>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</si>
  <si>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</si>
  <si>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</si>
  <si>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</si>
  <si>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</si>
  <si>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</si>
  <si>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</si>
  <si>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</si>
  <si>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</si>
  <si>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</si>
  <si>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</si>
  <si>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</si>
  <si>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</si>
  <si>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</si>
  <si>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</si>
  <si>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</si>
  <si>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</si>
  <si>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</si>
  <si>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</si>
  <si>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</si>
  <si>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</si>
  <si>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</si>
  <si>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</si>
  <si>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</si>
  <si>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</si>
  <si>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</si>
  <si>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</si>
  <si>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</si>
  <si>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</si>
  <si>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</si>
  <si>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</si>
  <si>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</si>
  <si>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</si>
  <si>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</si>
  <si>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</si>
  <si>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</si>
  <si>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</si>
  <si>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</si>
  <si>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</si>
  <si>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</si>
  <si>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</si>
  <si>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</si>
  <si>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</si>
  <si>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</si>
  <si>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</si>
  <si>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</si>
  <si>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</si>
  <si>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</si>
  <si>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</si>
  <si>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</si>
  <si>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</si>
  <si>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</si>
  <si>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</si>
  <si>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</si>
  <si>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</si>
  <si>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</si>
  <si>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</si>
  <si>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</si>
  <si>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</si>
  <si>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</si>
  <si>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</si>
  <si>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</si>
  <si>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</si>
  <si>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</si>
  <si>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</si>
  <si>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</si>
  <si>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</si>
  <si>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</si>
  <si>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</si>
  <si>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</si>
  <si>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</si>
  <si>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</si>
  <si>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</si>
  <si>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</si>
  <si>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</si>
  <si>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</si>
  <si>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</si>
  <si>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</si>
  <si>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</si>
  <si>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</si>
  <si>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</si>
  <si>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</si>
  <si>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</si>
  <si>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</si>
  <si>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</si>
  <si>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</si>
  <si>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</si>
  <si>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</si>
  <si>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</si>
  <si>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</si>
  <si>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</si>
  <si>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</si>
  <si>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</si>
  <si>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</si>
  <si>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</si>
  <si>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</si>
  <si>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</si>
  <si>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</si>
  <si>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</si>
  <si>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</si>
  <si>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</si>
  <si>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</si>
  <si>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</si>
  <si>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</si>
  <si>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</si>
  <si>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</si>
  <si>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</si>
  <si>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</si>
  <si>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</si>
  <si>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</si>
  <si>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</si>
  <si>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</si>
  <si>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</si>
  <si>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</si>
  <si>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</si>
  <si>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</si>
  <si>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</si>
  <si>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</si>
  <si>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</si>
  <si>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</si>
  <si>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</si>
  <si>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</si>
  <si>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</si>
  <si>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</si>
  <si>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</si>
  <si>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</si>
  <si>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</si>
  <si>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</si>
  <si>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</si>
  <si>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</si>
  <si>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</si>
  <si>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</si>
  <si>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</si>
  <si>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</si>
  <si>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</si>
  <si>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</si>
  <si>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</si>
  <si>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</si>
  <si>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</si>
  <si>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</si>
  <si>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Прогноз поступления доходов в бюджет 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</si>
  <si>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</si>
  <si>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</si>
  <si>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</si>
  <si>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</si>
  <si>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</si>
  <si>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</si>
  <si>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</si>
  <si>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</si>
  <si>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</si>
  <si>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</si>
  <si>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</si>
  <si>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</si>
  <si>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</si>
  <si>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</si>
  <si>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</si>
  <si>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</si>
  <si>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</si>
  <si>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</si>
  <si>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</si>
  <si>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Кредиторская задолженность на 01.01.2009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</si>
  <si>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</si>
  <si>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</si>
  <si>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Кредиторская задолженность на 01.04.2009</t>
  </si>
  <si>
    <t>Недоимка по местным налогам на 01.04.2009</t>
  </si>
  <si>
    <t>Кредиторская задолженность на 01.07.2009</t>
  </si>
  <si>
    <t>Недоимка по местным налогам на 01.07.2009</t>
  </si>
  <si>
    <t xml:space="preserve"> Результаты оценки качества управления финансами и платежеспособности поселений Аликовского района  по состоянию на 01.07.2009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</si>
</sst>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4" fillId="0" borderId="5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8" sqref="R18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199" t="s">
        <v>220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5" spans="1:19" ht="35.25" customHeight="1">
      <c r="A5" s="187" t="s">
        <v>3</v>
      </c>
      <c r="B5" s="187" t="s">
        <v>102</v>
      </c>
      <c r="C5" s="188" t="s">
        <v>156</v>
      </c>
      <c r="D5" s="188" t="s">
        <v>157</v>
      </c>
      <c r="E5" s="188" t="s">
        <v>158</v>
      </c>
      <c r="F5" s="188" t="s">
        <v>159</v>
      </c>
      <c r="G5" s="188" t="s">
        <v>160</v>
      </c>
      <c r="H5" s="188" t="s">
        <v>161</v>
      </c>
      <c r="I5" s="188" t="s">
        <v>162</v>
      </c>
      <c r="J5" s="188" t="s">
        <v>163</v>
      </c>
      <c r="K5" s="188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8" t="s">
        <v>170</v>
      </c>
      <c r="R5" s="188" t="s">
        <v>171</v>
      </c>
      <c r="S5" s="189" t="s">
        <v>172</v>
      </c>
    </row>
    <row r="6" spans="1:19" ht="12.75">
      <c r="A6" s="190">
        <v>1</v>
      </c>
      <c r="B6" s="16" t="s">
        <v>174</v>
      </c>
      <c r="C6" s="192">
        <v>0.82</v>
      </c>
      <c r="D6" s="192">
        <v>0.208</v>
      </c>
      <c r="E6" s="192">
        <v>1.392</v>
      </c>
      <c r="F6" s="192">
        <v>1.2</v>
      </c>
      <c r="G6" s="192">
        <v>1.2</v>
      </c>
      <c r="H6" s="192">
        <v>1.2</v>
      </c>
      <c r="I6" s="192">
        <v>1</v>
      </c>
      <c r="J6" s="192">
        <v>0.75</v>
      </c>
      <c r="K6" s="192">
        <v>0.75</v>
      </c>
      <c r="L6" s="192">
        <v>0.5</v>
      </c>
      <c r="M6" s="192">
        <v>0.75</v>
      </c>
      <c r="N6" s="192">
        <v>0.75</v>
      </c>
      <c r="O6" s="192">
        <v>0.75</v>
      </c>
      <c r="P6" s="192">
        <v>0.75</v>
      </c>
      <c r="Q6" s="192">
        <v>0</v>
      </c>
      <c r="R6" s="192">
        <v>1</v>
      </c>
      <c r="S6" s="192">
        <f aca="true" t="shared" si="0" ref="S6:S29">SUM(C6:R6)</f>
        <v>13.02</v>
      </c>
    </row>
    <row r="7" spans="1:19" ht="12.75">
      <c r="A7" s="190">
        <v>2</v>
      </c>
      <c r="B7" s="16" t="s">
        <v>173</v>
      </c>
      <c r="C7" s="192">
        <v>0</v>
      </c>
      <c r="D7" s="192">
        <v>0</v>
      </c>
      <c r="E7" s="192">
        <v>0.773</v>
      </c>
      <c r="F7" s="192">
        <v>1.2</v>
      </c>
      <c r="G7" s="192">
        <v>1.2</v>
      </c>
      <c r="H7" s="192">
        <v>1.2</v>
      </c>
      <c r="I7" s="192">
        <v>1</v>
      </c>
      <c r="J7" s="192">
        <v>0.75</v>
      </c>
      <c r="K7" s="192">
        <v>0.75</v>
      </c>
      <c r="L7" s="192">
        <v>0.5</v>
      </c>
      <c r="M7" s="192">
        <v>0.75</v>
      </c>
      <c r="N7" s="192">
        <v>0.75</v>
      </c>
      <c r="O7" s="192">
        <v>0.75</v>
      </c>
      <c r="P7" s="192">
        <v>0.75</v>
      </c>
      <c r="Q7" s="192">
        <v>0</v>
      </c>
      <c r="R7" s="192">
        <v>1</v>
      </c>
      <c r="S7" s="192">
        <f t="shared" si="0"/>
        <v>11.373000000000001</v>
      </c>
    </row>
    <row r="8" spans="1:19" ht="12.75">
      <c r="A8" s="190">
        <v>3</v>
      </c>
      <c r="B8" s="16" t="s">
        <v>175</v>
      </c>
      <c r="C8" s="192">
        <v>0</v>
      </c>
      <c r="D8" s="192">
        <v>0.047</v>
      </c>
      <c r="E8" s="192">
        <v>0.521</v>
      </c>
      <c r="F8" s="192">
        <v>1.2</v>
      </c>
      <c r="G8" s="192">
        <v>1.2</v>
      </c>
      <c r="H8" s="192">
        <v>1.2</v>
      </c>
      <c r="I8" s="192">
        <v>1</v>
      </c>
      <c r="J8" s="192">
        <v>0.75</v>
      </c>
      <c r="K8" s="192">
        <v>0.75</v>
      </c>
      <c r="L8" s="192">
        <v>0.5</v>
      </c>
      <c r="M8" s="192">
        <v>0.75</v>
      </c>
      <c r="N8" s="192">
        <v>0.75</v>
      </c>
      <c r="O8" s="192">
        <v>0.75</v>
      </c>
      <c r="P8" s="192">
        <v>0.75</v>
      </c>
      <c r="Q8" s="192">
        <v>0.624</v>
      </c>
      <c r="R8" s="192">
        <v>1</v>
      </c>
      <c r="S8" s="192">
        <f t="shared" si="0"/>
        <v>11.792</v>
      </c>
    </row>
    <row r="9" spans="1:19" ht="12.75">
      <c r="A9" s="190">
        <v>4</v>
      </c>
      <c r="B9" s="16" t="s">
        <v>176</v>
      </c>
      <c r="C9" s="192">
        <v>0</v>
      </c>
      <c r="D9" s="192">
        <v>0.079</v>
      </c>
      <c r="E9" s="192">
        <v>0.831</v>
      </c>
      <c r="F9" s="192">
        <v>1.2</v>
      </c>
      <c r="G9" s="192">
        <v>1.2</v>
      </c>
      <c r="H9" s="192">
        <v>1.2</v>
      </c>
      <c r="I9" s="192">
        <v>1</v>
      </c>
      <c r="J9" s="192">
        <v>0.75</v>
      </c>
      <c r="K9" s="192">
        <v>0.75</v>
      </c>
      <c r="L9" s="192">
        <v>0.5</v>
      </c>
      <c r="M9" s="192">
        <v>0.75</v>
      </c>
      <c r="N9" s="192">
        <v>0.75</v>
      </c>
      <c r="O9" s="192">
        <v>0.75</v>
      </c>
      <c r="P9" s="192">
        <v>0.75</v>
      </c>
      <c r="Q9" s="192">
        <v>0</v>
      </c>
      <c r="R9" s="192">
        <v>1</v>
      </c>
      <c r="S9" s="192">
        <f t="shared" si="0"/>
        <v>11.51</v>
      </c>
    </row>
    <row r="10" spans="1:19" ht="12.75">
      <c r="A10" s="190">
        <v>5</v>
      </c>
      <c r="B10" s="16" t="s">
        <v>177</v>
      </c>
      <c r="C10" s="192">
        <v>0</v>
      </c>
      <c r="D10" s="192">
        <v>0.141</v>
      </c>
      <c r="E10" s="192">
        <v>0.511</v>
      </c>
      <c r="F10" s="192">
        <v>1.2</v>
      </c>
      <c r="G10" s="192">
        <v>1.2</v>
      </c>
      <c r="H10" s="192">
        <v>1.2</v>
      </c>
      <c r="I10" s="192">
        <v>1</v>
      </c>
      <c r="J10" s="192">
        <v>0.75</v>
      </c>
      <c r="K10" s="192">
        <v>0.75</v>
      </c>
      <c r="L10" s="192">
        <v>0.5</v>
      </c>
      <c r="M10" s="192">
        <v>0.75</v>
      </c>
      <c r="N10" s="192">
        <v>0.75</v>
      </c>
      <c r="O10" s="192">
        <v>0.75</v>
      </c>
      <c r="P10" s="192">
        <v>0.75</v>
      </c>
      <c r="Q10" s="192">
        <v>0.48</v>
      </c>
      <c r="R10" s="192">
        <v>1</v>
      </c>
      <c r="S10" s="192">
        <f t="shared" si="0"/>
        <v>11.732</v>
      </c>
    </row>
    <row r="11" spans="1:19" ht="12.75">
      <c r="A11" s="190">
        <v>6</v>
      </c>
      <c r="B11" s="16" t="s">
        <v>178</v>
      </c>
      <c r="C11" s="192">
        <v>0</v>
      </c>
      <c r="D11" s="192">
        <v>0</v>
      </c>
      <c r="E11" s="192">
        <v>0.573</v>
      </c>
      <c r="F11" s="192">
        <v>1.2</v>
      </c>
      <c r="G11" s="192">
        <v>1.2</v>
      </c>
      <c r="H11" s="192">
        <v>1.2</v>
      </c>
      <c r="I11" s="192">
        <v>1</v>
      </c>
      <c r="J11" s="192">
        <v>0.75</v>
      </c>
      <c r="K11" s="192">
        <v>0.75</v>
      </c>
      <c r="L11" s="192">
        <v>0.5</v>
      </c>
      <c r="M11" s="192">
        <v>0.75</v>
      </c>
      <c r="N11" s="192">
        <v>0.75</v>
      </c>
      <c r="O11" s="192">
        <v>0.75</v>
      </c>
      <c r="P11" s="192">
        <v>0.75</v>
      </c>
      <c r="Q11" s="192">
        <v>0.72</v>
      </c>
      <c r="R11" s="192">
        <v>1</v>
      </c>
      <c r="S11" s="192">
        <f t="shared" si="0"/>
        <v>11.893</v>
      </c>
    </row>
    <row r="12" spans="1:19" ht="12.75">
      <c r="A12" s="190">
        <v>7</v>
      </c>
      <c r="B12" s="16" t="s">
        <v>179</v>
      </c>
      <c r="C12" s="192">
        <v>0</v>
      </c>
      <c r="D12" s="192">
        <v>0.058</v>
      </c>
      <c r="E12" s="192">
        <v>0.881</v>
      </c>
      <c r="F12" s="192">
        <v>1.2</v>
      </c>
      <c r="G12" s="192">
        <v>1.2</v>
      </c>
      <c r="H12" s="192">
        <v>1.2</v>
      </c>
      <c r="I12" s="192">
        <v>1</v>
      </c>
      <c r="J12" s="192">
        <v>0.75</v>
      </c>
      <c r="K12" s="192">
        <v>0.75</v>
      </c>
      <c r="L12" s="192">
        <v>0.5</v>
      </c>
      <c r="M12" s="192">
        <v>0.75</v>
      </c>
      <c r="N12" s="192">
        <v>0.75</v>
      </c>
      <c r="O12" s="192">
        <v>0.75</v>
      </c>
      <c r="P12" s="192">
        <v>0.75</v>
      </c>
      <c r="Q12" s="192">
        <v>1.2</v>
      </c>
      <c r="R12" s="192">
        <v>1</v>
      </c>
      <c r="S12" s="192">
        <f t="shared" si="0"/>
        <v>12.739</v>
      </c>
    </row>
    <row r="13" spans="1:19" ht="12.75">
      <c r="A13" s="190">
        <v>8</v>
      </c>
      <c r="B13" s="16" t="s">
        <v>181</v>
      </c>
      <c r="C13" s="192">
        <v>0</v>
      </c>
      <c r="D13" s="192">
        <v>0.1</v>
      </c>
      <c r="E13" s="192">
        <v>0.608</v>
      </c>
      <c r="F13" s="192">
        <v>1.2</v>
      </c>
      <c r="G13" s="192">
        <v>1.2</v>
      </c>
      <c r="H13" s="192">
        <v>1.2</v>
      </c>
      <c r="I13" s="192">
        <v>1</v>
      </c>
      <c r="J13" s="192">
        <v>0.75</v>
      </c>
      <c r="K13" s="192">
        <v>0.75</v>
      </c>
      <c r="L13" s="192">
        <v>0.5</v>
      </c>
      <c r="M13" s="192">
        <v>0.75</v>
      </c>
      <c r="N13" s="192">
        <v>0.75</v>
      </c>
      <c r="O13" s="192">
        <v>0.75</v>
      </c>
      <c r="P13" s="192">
        <v>0.75</v>
      </c>
      <c r="Q13" s="192">
        <v>1.2</v>
      </c>
      <c r="R13" s="192">
        <v>1</v>
      </c>
      <c r="S13" s="192">
        <f t="shared" si="0"/>
        <v>12.508</v>
      </c>
    </row>
    <row r="14" spans="1:19" ht="12.75">
      <c r="A14" s="190">
        <v>9</v>
      </c>
      <c r="B14" s="16" t="s">
        <v>180</v>
      </c>
      <c r="C14" s="192">
        <v>0</v>
      </c>
      <c r="D14" s="192">
        <v>0.022</v>
      </c>
      <c r="E14" s="192">
        <v>0.509</v>
      </c>
      <c r="F14" s="192">
        <v>1.2</v>
      </c>
      <c r="G14" s="192">
        <v>1.2</v>
      </c>
      <c r="H14" s="192">
        <v>1.2</v>
      </c>
      <c r="I14" s="192">
        <v>1</v>
      </c>
      <c r="J14" s="192">
        <v>0.75</v>
      </c>
      <c r="K14" s="192">
        <v>0.75</v>
      </c>
      <c r="L14" s="192">
        <v>0.5</v>
      </c>
      <c r="M14" s="192">
        <v>0.75</v>
      </c>
      <c r="N14" s="192">
        <v>0.75</v>
      </c>
      <c r="O14" s="192">
        <v>0.75</v>
      </c>
      <c r="P14" s="192">
        <v>0.75</v>
      </c>
      <c r="Q14" s="192">
        <v>1.2</v>
      </c>
      <c r="R14" s="192">
        <v>1</v>
      </c>
      <c r="S14" s="192">
        <f t="shared" si="0"/>
        <v>12.331</v>
      </c>
    </row>
    <row r="15" spans="1:19" ht="12.75">
      <c r="A15" s="190">
        <v>10</v>
      </c>
      <c r="B15" s="16" t="s">
        <v>182</v>
      </c>
      <c r="C15" s="192">
        <v>0</v>
      </c>
      <c r="D15" s="192">
        <v>0.076</v>
      </c>
      <c r="E15" s="192">
        <v>0.666</v>
      </c>
      <c r="F15" s="192">
        <v>1.2</v>
      </c>
      <c r="G15" s="192">
        <v>1.2</v>
      </c>
      <c r="H15" s="192">
        <v>1.2</v>
      </c>
      <c r="I15" s="192">
        <v>1</v>
      </c>
      <c r="J15" s="192">
        <v>0.75</v>
      </c>
      <c r="K15" s="192">
        <v>0.75</v>
      </c>
      <c r="L15" s="192">
        <v>0.5</v>
      </c>
      <c r="M15" s="192">
        <v>0.75</v>
      </c>
      <c r="N15" s="192">
        <v>0.75</v>
      </c>
      <c r="O15" s="192">
        <v>0.75</v>
      </c>
      <c r="P15" s="192">
        <v>0.75</v>
      </c>
      <c r="Q15" s="192">
        <v>0</v>
      </c>
      <c r="R15" s="192">
        <v>1</v>
      </c>
      <c r="S15" s="192">
        <f t="shared" si="0"/>
        <v>11.341999999999999</v>
      </c>
    </row>
    <row r="16" spans="1:19" ht="12.75">
      <c r="A16" s="190">
        <v>11</v>
      </c>
      <c r="B16" s="16" t="s">
        <v>183</v>
      </c>
      <c r="C16" s="192">
        <v>0</v>
      </c>
      <c r="D16" s="192">
        <v>0</v>
      </c>
      <c r="E16" s="192">
        <v>0.584</v>
      </c>
      <c r="F16" s="192">
        <v>1.2</v>
      </c>
      <c r="G16" s="192">
        <v>1.2</v>
      </c>
      <c r="H16" s="192">
        <v>1.2</v>
      </c>
      <c r="I16" s="192">
        <v>1</v>
      </c>
      <c r="J16" s="192">
        <v>0.75</v>
      </c>
      <c r="K16" s="192">
        <v>0.75</v>
      </c>
      <c r="L16" s="192">
        <v>0.5</v>
      </c>
      <c r="M16" s="192">
        <v>0.75</v>
      </c>
      <c r="N16" s="192">
        <v>0.75</v>
      </c>
      <c r="O16" s="192">
        <v>0.75</v>
      </c>
      <c r="P16" s="192">
        <v>0.75</v>
      </c>
      <c r="Q16" s="192">
        <v>1.056</v>
      </c>
      <c r="R16" s="192">
        <v>1</v>
      </c>
      <c r="S16" s="192">
        <f t="shared" si="0"/>
        <v>12.240000000000002</v>
      </c>
    </row>
    <row r="17" spans="1:19" ht="12.75">
      <c r="A17" s="190">
        <v>12</v>
      </c>
      <c r="B17" s="16" t="s">
        <v>184</v>
      </c>
      <c r="C17" s="192">
        <v>0</v>
      </c>
      <c r="D17" s="192">
        <v>0.22</v>
      </c>
      <c r="E17" s="192">
        <v>0.756</v>
      </c>
      <c r="F17" s="192">
        <v>1.2</v>
      </c>
      <c r="G17" s="192">
        <v>1.2</v>
      </c>
      <c r="H17" s="192">
        <v>1.2</v>
      </c>
      <c r="I17" s="192">
        <v>1</v>
      </c>
      <c r="J17" s="192">
        <v>0.75</v>
      </c>
      <c r="K17" s="192">
        <v>0.75</v>
      </c>
      <c r="L17" s="192">
        <v>0.5</v>
      </c>
      <c r="M17" s="192">
        <v>0.75</v>
      </c>
      <c r="N17" s="192">
        <v>0.75</v>
      </c>
      <c r="O17" s="192">
        <v>0.75</v>
      </c>
      <c r="P17" s="192">
        <v>0.75</v>
      </c>
      <c r="Q17" s="192">
        <v>0</v>
      </c>
      <c r="R17" s="192">
        <v>1</v>
      </c>
      <c r="S17" s="192">
        <f t="shared" si="0"/>
        <v>11.576</v>
      </c>
    </row>
    <row r="18" spans="1:19" ht="12.75">
      <c r="A18" s="190">
        <v>13</v>
      </c>
      <c r="B18" s="3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>
        <f t="shared" si="0"/>
        <v>0</v>
      </c>
    </row>
    <row r="19" spans="1:19" ht="12.75">
      <c r="A19" s="190">
        <v>14</v>
      </c>
      <c r="B19" s="30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>
        <f t="shared" si="0"/>
        <v>0</v>
      </c>
    </row>
    <row r="20" spans="1:19" ht="12.75">
      <c r="A20" s="190">
        <v>15</v>
      </c>
      <c r="B20" s="3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>
        <f t="shared" si="0"/>
        <v>0</v>
      </c>
    </row>
    <row r="21" spans="1:19" ht="12.75">
      <c r="A21" s="190">
        <v>16</v>
      </c>
      <c r="B21" s="3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>
        <f t="shared" si="0"/>
        <v>0</v>
      </c>
    </row>
    <row r="22" spans="1:19" ht="12.75">
      <c r="A22" s="190">
        <v>17</v>
      </c>
      <c r="B22" s="3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>
        <f t="shared" si="0"/>
        <v>0</v>
      </c>
    </row>
    <row r="23" spans="1:19" ht="12.75">
      <c r="A23" s="190">
        <v>18</v>
      </c>
      <c r="B23" s="3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>
        <f t="shared" si="0"/>
        <v>0</v>
      </c>
    </row>
    <row r="24" spans="1:19" ht="12.75">
      <c r="A24" s="190">
        <v>19</v>
      </c>
      <c r="B24" s="3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>
        <f t="shared" si="0"/>
        <v>0</v>
      </c>
    </row>
    <row r="25" spans="1:19" ht="12.75">
      <c r="A25" s="190">
        <v>20</v>
      </c>
      <c r="B25" s="30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>
        <f t="shared" si="0"/>
        <v>0</v>
      </c>
    </row>
    <row r="26" spans="1:19" ht="12.75">
      <c r="A26" s="190">
        <v>21</v>
      </c>
      <c r="B26" s="3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>
        <f t="shared" si="0"/>
        <v>0</v>
      </c>
    </row>
    <row r="27" spans="1:19" ht="12.75">
      <c r="A27" s="190">
        <v>22</v>
      </c>
      <c r="B27" s="3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>
        <f t="shared" si="0"/>
        <v>0</v>
      </c>
    </row>
    <row r="28" spans="1:19" ht="12.75">
      <c r="A28" s="190">
        <v>23</v>
      </c>
      <c r="B28" s="3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f t="shared" si="0"/>
        <v>0</v>
      </c>
    </row>
    <row r="29" spans="1:19" ht="12.75">
      <c r="A29" s="190">
        <v>24</v>
      </c>
      <c r="B29" s="3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D6" sqref="D6:F18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0" t="s">
        <v>146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8" t="s">
        <v>3</v>
      </c>
      <c r="B3" s="206" t="s">
        <v>102</v>
      </c>
      <c r="C3" s="28" t="s">
        <v>123</v>
      </c>
      <c r="D3" s="36" t="s">
        <v>196</v>
      </c>
      <c r="E3" s="36" t="s">
        <v>194</v>
      </c>
      <c r="F3" s="36" t="s">
        <v>195</v>
      </c>
      <c r="G3" s="99" t="s">
        <v>134</v>
      </c>
      <c r="H3" s="5" t="s">
        <v>24</v>
      </c>
      <c r="I3" s="200" t="s">
        <v>4</v>
      </c>
      <c r="J3" s="200" t="s">
        <v>5</v>
      </c>
      <c r="K3" s="5" t="s">
        <v>6</v>
      </c>
    </row>
    <row r="4" spans="1:11" s="10" customFormat="1" ht="37.5" customHeight="1">
      <c r="A4" s="208"/>
      <c r="B4" s="206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1"/>
      <c r="J4" s="201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7697.8</v>
      </c>
      <c r="E6" s="33">
        <v>2740.9</v>
      </c>
      <c r="F6" s="54">
        <v>1170.7</v>
      </c>
      <c r="G6" s="13">
        <f>D6-E6-F6</f>
        <v>3786.2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3052.4</v>
      </c>
      <c r="E7" s="33">
        <v>1064.5</v>
      </c>
      <c r="F7" s="54">
        <v>461.5</v>
      </c>
      <c r="G7" s="13">
        <f aca="true" t="shared" si="2" ref="G7:G29">D7-E7-F7</f>
        <v>1526.4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7252</v>
      </c>
      <c r="E8" s="33">
        <v>3668.4</v>
      </c>
      <c r="F8" s="54">
        <v>531.8</v>
      </c>
      <c r="G8" s="13">
        <f t="shared" si="2"/>
        <v>3051.8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1619.4</v>
      </c>
      <c r="E9" s="33">
        <v>52.6</v>
      </c>
      <c r="F9" s="54">
        <v>347.4</v>
      </c>
      <c r="G9" s="13">
        <f t="shared" si="2"/>
        <v>1219.4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1550.7</v>
      </c>
      <c r="E10" s="33">
        <v>52.6</v>
      </c>
      <c r="F10" s="54">
        <v>195.6</v>
      </c>
      <c r="G10" s="13">
        <f t="shared" si="2"/>
        <v>1302.5000000000002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1724.5</v>
      </c>
      <c r="E11" s="33">
        <v>52.6</v>
      </c>
      <c r="F11" s="54">
        <v>392.2</v>
      </c>
      <c r="G11" s="13">
        <f t="shared" si="2"/>
        <v>1279.7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2087.1</v>
      </c>
      <c r="E12" s="33">
        <v>105</v>
      </c>
      <c r="F12" s="54">
        <v>265.5</v>
      </c>
      <c r="G12" s="13">
        <f t="shared" si="2"/>
        <v>1716.6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3922.9</v>
      </c>
      <c r="E13" s="33">
        <v>105</v>
      </c>
      <c r="F13" s="54">
        <v>748.2</v>
      </c>
      <c r="G13" s="13">
        <f t="shared" si="2"/>
        <v>3069.7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1488</v>
      </c>
      <c r="E14" s="33">
        <v>52.6</v>
      </c>
      <c r="F14" s="54">
        <v>234.8</v>
      </c>
      <c r="G14" s="13">
        <f t="shared" si="2"/>
        <v>1200.6000000000001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2900.9</v>
      </c>
      <c r="E15" s="33">
        <v>105</v>
      </c>
      <c r="F15" s="54">
        <v>458.4</v>
      </c>
      <c r="G15" s="13">
        <f t="shared" si="2"/>
        <v>2337.5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3748</v>
      </c>
      <c r="E16" s="33">
        <v>105</v>
      </c>
      <c r="F16" s="54">
        <v>904.7</v>
      </c>
      <c r="G16" s="13">
        <f t="shared" si="2"/>
        <v>2738.3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3254.7</v>
      </c>
      <c r="E17" s="33">
        <v>105</v>
      </c>
      <c r="F17" s="54">
        <v>548.3</v>
      </c>
      <c r="G17" s="13">
        <f t="shared" si="2"/>
        <v>2601.3999999999996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6" t="s">
        <v>39</v>
      </c>
      <c r="B30" s="207"/>
      <c r="C30" s="19">
        <f>SUM(C6:C29)</f>
        <v>0</v>
      </c>
      <c r="D30" s="19">
        <f>SUM(D6:D29)</f>
        <v>40298.4</v>
      </c>
      <c r="E30" s="56">
        <f>SUM(E6:E29)</f>
        <v>8209.2</v>
      </c>
      <c r="F30" s="19">
        <f>SUM(F6:F29)</f>
        <v>6259.099999999999</v>
      </c>
      <c r="G30" s="52">
        <f>SUM(G6:G29)</f>
        <v>25830.1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B1">
      <selection activeCell="D16" sqref="D1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0" t="s">
        <v>147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8" t="s">
        <v>9</v>
      </c>
      <c r="B3" s="206" t="s">
        <v>102</v>
      </c>
      <c r="C3" s="28" t="s">
        <v>124</v>
      </c>
      <c r="D3" s="36" t="s">
        <v>198</v>
      </c>
      <c r="E3" s="36" t="s">
        <v>199</v>
      </c>
      <c r="F3" s="29" t="s">
        <v>125</v>
      </c>
      <c r="G3" s="5" t="s">
        <v>24</v>
      </c>
      <c r="H3" s="200" t="s">
        <v>4</v>
      </c>
      <c r="I3" s="200" t="s">
        <v>5</v>
      </c>
      <c r="J3" s="6" t="s">
        <v>6</v>
      </c>
    </row>
    <row r="4" spans="1:10" s="10" customFormat="1" ht="42.75" customHeight="1">
      <c r="A4" s="208"/>
      <c r="B4" s="206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1"/>
      <c r="I4" s="201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2991.2</v>
      </c>
      <c r="E6" s="185">
        <v>69.2</v>
      </c>
      <c r="F6" s="13">
        <f>D6+E6</f>
        <v>3060.3999999999996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220.5</v>
      </c>
      <c r="E7" s="33">
        <v>21.9</v>
      </c>
      <c r="F7" s="13">
        <f aca="true" t="shared" si="1" ref="F7:F29">D7+E7</f>
        <v>242.4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333</v>
      </c>
      <c r="E8" s="33">
        <v>50.1</v>
      </c>
      <c r="F8" s="13">
        <f t="shared" si="1"/>
        <v>383.1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124.5</v>
      </c>
      <c r="E9" s="33">
        <v>2.5</v>
      </c>
      <c r="F9" s="13">
        <f t="shared" si="1"/>
        <v>127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125.5</v>
      </c>
      <c r="E10" s="33">
        <v>48.6</v>
      </c>
      <c r="F10" s="13">
        <f t="shared" si="1"/>
        <v>174.1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212</v>
      </c>
      <c r="E11" s="33">
        <v>74.6</v>
      </c>
      <c r="F11" s="13">
        <f t="shared" si="1"/>
        <v>286.6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160.5</v>
      </c>
      <c r="E12" s="33">
        <v>32.3</v>
      </c>
      <c r="F12" s="13">
        <f t="shared" si="1"/>
        <v>192.8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323.5</v>
      </c>
      <c r="E13" s="33">
        <v>32.8</v>
      </c>
      <c r="F13" s="13">
        <f t="shared" si="1"/>
        <v>356.3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111</v>
      </c>
      <c r="E14" s="33">
        <v>29.9</v>
      </c>
      <c r="F14" s="13">
        <f t="shared" si="1"/>
        <v>140.9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450</v>
      </c>
      <c r="E15" s="33">
        <v>64.7</v>
      </c>
      <c r="F15" s="13">
        <f t="shared" si="1"/>
        <v>514.7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350</v>
      </c>
      <c r="E16" s="33">
        <v>73</v>
      </c>
      <c r="F16" s="13">
        <f t="shared" si="1"/>
        <v>423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370</v>
      </c>
      <c r="E17" s="33">
        <v>174.8</v>
      </c>
      <c r="F17" s="13">
        <f t="shared" si="1"/>
        <v>544.8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6" t="s">
        <v>39</v>
      </c>
      <c r="B30" s="207"/>
      <c r="C30" s="19">
        <f>SUM(C6:C29)</f>
        <v>0</v>
      </c>
      <c r="D30" s="19">
        <f>SUM(D6:D29)</f>
        <v>5771.7</v>
      </c>
      <c r="E30" s="19">
        <f>SUM(E6:E29)</f>
        <v>674.4</v>
      </c>
      <c r="F30" s="19">
        <f>SUM(F6:F29)</f>
        <v>6446.099999999999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N3">
      <selection activeCell="N25" sqref="N25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1" t="s">
        <v>148</v>
      </c>
      <c r="D2" s="211"/>
      <c r="E2" s="211"/>
      <c r="F2" s="211"/>
      <c r="G2" s="211"/>
      <c r="H2" s="211"/>
      <c r="I2" s="211"/>
      <c r="J2" s="211"/>
      <c r="K2" s="211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8" t="s">
        <v>9</v>
      </c>
      <c r="B4" s="206" t="s">
        <v>102</v>
      </c>
      <c r="C4" s="5" t="s">
        <v>213</v>
      </c>
      <c r="D4" s="5" t="s">
        <v>216</v>
      </c>
      <c r="E4" s="36" t="s">
        <v>31</v>
      </c>
      <c r="F4" s="36" t="s">
        <v>200</v>
      </c>
      <c r="G4" s="36" t="s">
        <v>201</v>
      </c>
      <c r="H4" s="83" t="s">
        <v>135</v>
      </c>
      <c r="I4" s="36" t="s">
        <v>202</v>
      </c>
      <c r="J4" s="36" t="s">
        <v>203</v>
      </c>
      <c r="K4" s="5" t="s">
        <v>204</v>
      </c>
      <c r="L4" s="6" t="s">
        <v>136</v>
      </c>
      <c r="M4" s="36" t="s">
        <v>196</v>
      </c>
      <c r="N4" s="36" t="s">
        <v>205</v>
      </c>
      <c r="O4" s="36" t="s">
        <v>206</v>
      </c>
      <c r="P4" s="29" t="s">
        <v>149</v>
      </c>
      <c r="Q4" s="5" t="s">
        <v>60</v>
      </c>
      <c r="R4" s="200" t="s">
        <v>4</v>
      </c>
      <c r="S4" s="200" t="s">
        <v>10</v>
      </c>
      <c r="T4" s="6" t="s">
        <v>6</v>
      </c>
    </row>
    <row r="5" spans="1:20" s="10" customFormat="1" ht="45.75" customHeight="1">
      <c r="A5" s="208"/>
      <c r="B5" s="206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1"/>
      <c r="S5" s="201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7" t="s">
        <v>174</v>
      </c>
      <c r="C7" s="61">
        <v>0</v>
      </c>
      <c r="D7" s="61">
        <v>0</v>
      </c>
      <c r="E7" s="33">
        <f>D7-C7</f>
        <v>0</v>
      </c>
      <c r="F7" s="33">
        <v>9647.1</v>
      </c>
      <c r="G7" s="33">
        <v>4571.8</v>
      </c>
      <c r="H7" s="166">
        <f aca="true" t="shared" si="0" ref="H7:H18">F7-G7</f>
        <v>5075.3</v>
      </c>
      <c r="I7" s="48">
        <v>2811.3</v>
      </c>
      <c r="J7" s="48">
        <v>2597.7</v>
      </c>
      <c r="K7" s="33">
        <f>I7-J7</f>
        <v>213.60000000000036</v>
      </c>
      <c r="L7" s="12">
        <f>H7-K7</f>
        <v>4861.7</v>
      </c>
      <c r="M7" s="54">
        <v>7697.8</v>
      </c>
      <c r="N7" s="33">
        <v>2740.9</v>
      </c>
      <c r="O7" s="54">
        <v>1170.7</v>
      </c>
      <c r="P7" s="13">
        <f>M7-N7-O7</f>
        <v>3786.2</v>
      </c>
      <c r="Q7" s="17">
        <f>L7/P7*100</f>
        <v>128.40578944588242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3243.7</v>
      </c>
      <c r="G8" s="33">
        <v>1558</v>
      </c>
      <c r="H8" s="166">
        <f t="shared" si="0"/>
        <v>1685.6999999999998</v>
      </c>
      <c r="I8" s="48">
        <v>1011.9</v>
      </c>
      <c r="J8" s="48">
        <v>1011.9</v>
      </c>
      <c r="K8" s="33">
        <f aca="true" t="shared" si="3" ref="K8:K30">I8-J8</f>
        <v>0</v>
      </c>
      <c r="L8" s="12">
        <f aca="true" t="shared" si="4" ref="L8:L31">H8-K8</f>
        <v>1685.6999999999998</v>
      </c>
      <c r="M8" s="54">
        <v>3052.4</v>
      </c>
      <c r="N8" s="33">
        <v>1064.5</v>
      </c>
      <c r="O8" s="54">
        <v>461.5</v>
      </c>
      <c r="P8" s="13">
        <f aca="true" t="shared" si="5" ref="P8:P30">M8-N8-O8</f>
        <v>1526.4</v>
      </c>
      <c r="Q8" s="17">
        <f aca="true" t="shared" si="6" ref="Q8:Q30">L8/P8*100</f>
        <v>110.43632075471696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175</v>
      </c>
      <c r="C9" s="61">
        <v>0</v>
      </c>
      <c r="D9" s="61">
        <v>0</v>
      </c>
      <c r="E9" s="33">
        <f t="shared" si="2"/>
        <v>0</v>
      </c>
      <c r="F9" s="33">
        <v>7493.8</v>
      </c>
      <c r="G9" s="33">
        <v>4368.6</v>
      </c>
      <c r="H9" s="166">
        <f t="shared" si="0"/>
        <v>3125.2</v>
      </c>
      <c r="I9" s="48">
        <v>3594.5</v>
      </c>
      <c r="J9" s="48">
        <v>3563.5</v>
      </c>
      <c r="K9" s="33">
        <f t="shared" si="3"/>
        <v>31</v>
      </c>
      <c r="L9" s="12">
        <f t="shared" si="4"/>
        <v>3094.2</v>
      </c>
      <c r="M9" s="54">
        <v>7252</v>
      </c>
      <c r="N9" s="33">
        <v>3668.4</v>
      </c>
      <c r="O9" s="54">
        <v>531.8</v>
      </c>
      <c r="P9" s="13">
        <f t="shared" si="5"/>
        <v>3051.8</v>
      </c>
      <c r="Q9" s="17">
        <f t="shared" si="6"/>
        <v>101.38934399370862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1876.8</v>
      </c>
      <c r="G10" s="33">
        <v>498.3</v>
      </c>
      <c r="H10" s="166">
        <f t="shared" si="0"/>
        <v>1378.5</v>
      </c>
      <c r="I10" s="48">
        <v>22.4</v>
      </c>
      <c r="J10" s="48"/>
      <c r="K10" s="33">
        <f t="shared" si="3"/>
        <v>22.4</v>
      </c>
      <c r="L10" s="12">
        <f t="shared" si="4"/>
        <v>1356.1</v>
      </c>
      <c r="M10" s="54">
        <v>1619.4</v>
      </c>
      <c r="N10" s="33">
        <v>52.6</v>
      </c>
      <c r="O10" s="54">
        <v>347.4</v>
      </c>
      <c r="P10" s="13">
        <f t="shared" si="5"/>
        <v>1219.4</v>
      </c>
      <c r="Q10" s="17">
        <f t="shared" si="6"/>
        <v>111.21043135968507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1630</v>
      </c>
      <c r="G11" s="33">
        <v>288.3</v>
      </c>
      <c r="H11" s="166">
        <f t="shared" si="0"/>
        <v>1341.7</v>
      </c>
      <c r="I11" s="48">
        <v>38.5</v>
      </c>
      <c r="J11" s="48"/>
      <c r="K11" s="33">
        <f t="shared" si="3"/>
        <v>38.5</v>
      </c>
      <c r="L11" s="12">
        <f t="shared" si="4"/>
        <v>1303.2</v>
      </c>
      <c r="M11" s="54">
        <v>1550.7</v>
      </c>
      <c r="N11" s="33">
        <v>52.6</v>
      </c>
      <c r="O11" s="54">
        <v>195.6</v>
      </c>
      <c r="P11" s="13">
        <f t="shared" si="5"/>
        <v>1302.5000000000002</v>
      </c>
      <c r="Q11" s="17">
        <f t="shared" si="6"/>
        <v>100.05374280230326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1809.5</v>
      </c>
      <c r="G12" s="33">
        <v>504.3</v>
      </c>
      <c r="H12" s="166">
        <f t="shared" si="0"/>
        <v>1305.2</v>
      </c>
      <c r="I12" s="48"/>
      <c r="J12" s="48"/>
      <c r="K12" s="33">
        <f t="shared" si="3"/>
        <v>0</v>
      </c>
      <c r="L12" s="12">
        <f t="shared" si="4"/>
        <v>1305.2</v>
      </c>
      <c r="M12" s="54">
        <v>1724.5</v>
      </c>
      <c r="N12" s="33">
        <v>52.6</v>
      </c>
      <c r="O12" s="54">
        <v>392.2</v>
      </c>
      <c r="P12" s="13">
        <f t="shared" si="5"/>
        <v>1279.7</v>
      </c>
      <c r="Q12" s="17">
        <f t="shared" si="6"/>
        <v>101.9926545284051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2099.2</v>
      </c>
      <c r="G13" s="33">
        <v>407.5</v>
      </c>
      <c r="H13" s="166">
        <f t="shared" si="0"/>
        <v>1691.6999999999998</v>
      </c>
      <c r="I13" s="48">
        <v>40.4</v>
      </c>
      <c r="J13" s="48">
        <v>20</v>
      </c>
      <c r="K13" s="33">
        <f t="shared" si="3"/>
        <v>20.4</v>
      </c>
      <c r="L13" s="12">
        <f t="shared" si="4"/>
        <v>1671.2999999999997</v>
      </c>
      <c r="M13" s="54">
        <v>2087.1</v>
      </c>
      <c r="N13" s="33">
        <v>105</v>
      </c>
      <c r="O13" s="54">
        <v>265.5</v>
      </c>
      <c r="P13" s="13">
        <f t="shared" si="5"/>
        <v>1716.6</v>
      </c>
      <c r="Q13" s="17">
        <f t="shared" si="6"/>
        <v>97.36106256553651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181</v>
      </c>
      <c r="C14" s="61">
        <v>0</v>
      </c>
      <c r="D14" s="61">
        <v>0</v>
      </c>
      <c r="E14" s="33">
        <f t="shared" si="2"/>
        <v>0</v>
      </c>
      <c r="F14" s="33">
        <v>4239.1</v>
      </c>
      <c r="G14" s="33">
        <v>1117</v>
      </c>
      <c r="H14" s="166">
        <f t="shared" si="0"/>
        <v>3122.1000000000004</v>
      </c>
      <c r="I14" s="48">
        <v>64</v>
      </c>
      <c r="J14" s="48"/>
      <c r="K14" s="33">
        <f t="shared" si="3"/>
        <v>64</v>
      </c>
      <c r="L14" s="12">
        <f t="shared" si="4"/>
        <v>3058.1000000000004</v>
      </c>
      <c r="M14" s="54">
        <v>3922.9</v>
      </c>
      <c r="N14" s="33">
        <v>105</v>
      </c>
      <c r="O14" s="54">
        <v>748.2</v>
      </c>
      <c r="P14" s="13">
        <f t="shared" si="5"/>
        <v>3069.7</v>
      </c>
      <c r="Q14" s="17">
        <f t="shared" si="6"/>
        <v>99.62211291005637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180</v>
      </c>
      <c r="C15" s="61">
        <v>0</v>
      </c>
      <c r="D15" s="61">
        <v>0</v>
      </c>
      <c r="E15" s="33">
        <f t="shared" si="2"/>
        <v>0</v>
      </c>
      <c r="F15" s="33">
        <v>1506.1</v>
      </c>
      <c r="G15" s="33">
        <v>381.7</v>
      </c>
      <c r="H15" s="166">
        <f t="shared" si="0"/>
        <v>1124.3999999999999</v>
      </c>
      <c r="I15" s="48">
        <v>5.4</v>
      </c>
      <c r="J15" s="48"/>
      <c r="K15" s="33">
        <f t="shared" si="3"/>
        <v>5.4</v>
      </c>
      <c r="L15" s="12">
        <f t="shared" si="4"/>
        <v>1118.9999999999998</v>
      </c>
      <c r="M15" s="54">
        <v>1488</v>
      </c>
      <c r="N15" s="33">
        <v>52.6</v>
      </c>
      <c r="O15" s="54">
        <v>234.8</v>
      </c>
      <c r="P15" s="13">
        <f t="shared" si="5"/>
        <v>1200.6000000000001</v>
      </c>
      <c r="Q15" s="17">
        <f t="shared" si="6"/>
        <v>93.20339830084954</v>
      </c>
      <c r="R15" s="1">
        <v>1</v>
      </c>
      <c r="S15" s="14">
        <v>0.75</v>
      </c>
      <c r="T15" s="14">
        <f t="shared" si="1"/>
        <v>0.75</v>
      </c>
    </row>
    <row r="16" spans="1:20" ht="11.2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3267.8</v>
      </c>
      <c r="G16" s="33">
        <v>703.3</v>
      </c>
      <c r="H16" s="166">
        <f t="shared" si="0"/>
        <v>2564.5</v>
      </c>
      <c r="I16" s="48">
        <v>40</v>
      </c>
      <c r="J16" s="48"/>
      <c r="K16" s="33">
        <f t="shared" si="3"/>
        <v>40</v>
      </c>
      <c r="L16" s="12">
        <f t="shared" si="4"/>
        <v>2524.5</v>
      </c>
      <c r="M16" s="54">
        <v>2900.9</v>
      </c>
      <c r="N16" s="33">
        <v>105</v>
      </c>
      <c r="O16" s="54">
        <v>458.4</v>
      </c>
      <c r="P16" s="13">
        <f t="shared" si="5"/>
        <v>2337.5</v>
      </c>
      <c r="Q16" s="17">
        <f t="shared" si="6"/>
        <v>108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183</v>
      </c>
      <c r="C17" s="61">
        <v>0</v>
      </c>
      <c r="D17" s="61">
        <v>0</v>
      </c>
      <c r="E17" s="33">
        <f t="shared" si="2"/>
        <v>0</v>
      </c>
      <c r="F17" s="33">
        <v>3862.7</v>
      </c>
      <c r="G17" s="33">
        <v>1108</v>
      </c>
      <c r="H17" s="166">
        <f t="shared" si="0"/>
        <v>2754.7</v>
      </c>
      <c r="I17" s="48"/>
      <c r="J17" s="48"/>
      <c r="K17" s="33">
        <f t="shared" si="3"/>
        <v>0</v>
      </c>
      <c r="L17" s="12">
        <f t="shared" si="4"/>
        <v>2754.7</v>
      </c>
      <c r="M17" s="54">
        <v>3748</v>
      </c>
      <c r="N17" s="33">
        <v>105</v>
      </c>
      <c r="O17" s="54">
        <v>904.7</v>
      </c>
      <c r="P17" s="13">
        <f t="shared" si="5"/>
        <v>2738.3</v>
      </c>
      <c r="Q17" s="17">
        <f t="shared" si="6"/>
        <v>100.5989117335573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184</v>
      </c>
      <c r="C18" s="61">
        <v>0</v>
      </c>
      <c r="D18" s="61">
        <v>0</v>
      </c>
      <c r="E18" s="33">
        <f t="shared" si="2"/>
        <v>0</v>
      </c>
      <c r="F18" s="33">
        <v>3590.2</v>
      </c>
      <c r="G18" s="33">
        <v>737</v>
      </c>
      <c r="H18" s="166">
        <f t="shared" si="0"/>
        <v>2853.2</v>
      </c>
      <c r="I18" s="48">
        <v>126.8</v>
      </c>
      <c r="J18" s="48"/>
      <c r="K18" s="33">
        <f t="shared" si="3"/>
        <v>126.8</v>
      </c>
      <c r="L18" s="12">
        <f t="shared" si="4"/>
        <v>2726.3999999999996</v>
      </c>
      <c r="M18" s="54">
        <v>3254.7</v>
      </c>
      <c r="N18" s="33">
        <v>105</v>
      </c>
      <c r="O18" s="54">
        <v>548.3</v>
      </c>
      <c r="P18" s="13">
        <f t="shared" si="5"/>
        <v>2601.3999999999996</v>
      </c>
      <c r="Q18" s="17">
        <f t="shared" si="6"/>
        <v>104.80510494349195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aca="true" t="shared" si="7" ref="H19:H30">F19-G19</f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7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7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7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7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7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7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7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7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7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7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7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06" t="s">
        <v>39</v>
      </c>
      <c r="B31" s="207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44265.99999999999</v>
      </c>
      <c r="G31" s="30">
        <f t="shared" si="8"/>
        <v>16243.8</v>
      </c>
      <c r="H31" s="86">
        <f t="shared" si="8"/>
        <v>28022.200000000004</v>
      </c>
      <c r="I31" s="30">
        <f t="shared" si="8"/>
        <v>7755.2</v>
      </c>
      <c r="J31" s="30">
        <f t="shared" si="8"/>
        <v>7193.1</v>
      </c>
      <c r="K31" s="30">
        <f t="shared" si="8"/>
        <v>562.1000000000003</v>
      </c>
      <c r="L31" s="193">
        <f t="shared" si="4"/>
        <v>27460.100000000006</v>
      </c>
      <c r="M31" s="19">
        <f t="shared" si="8"/>
        <v>40298.4</v>
      </c>
      <c r="N31" s="56">
        <f t="shared" si="8"/>
        <v>8209.2</v>
      </c>
      <c r="O31" s="19">
        <f t="shared" si="8"/>
        <v>6259.099999999999</v>
      </c>
      <c r="P31" s="52">
        <f t="shared" si="8"/>
        <v>25830.1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F3">
      <selection activeCell="G6" sqref="G6:G1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0" t="s">
        <v>137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8" t="s">
        <v>13</v>
      </c>
      <c r="B3" s="206" t="s">
        <v>102</v>
      </c>
      <c r="C3" s="28" t="s">
        <v>138</v>
      </c>
      <c r="D3" s="27"/>
      <c r="E3" s="27"/>
      <c r="F3" s="36" t="s">
        <v>207</v>
      </c>
      <c r="G3" s="36" t="s">
        <v>208</v>
      </c>
      <c r="H3" s="29" t="s">
        <v>150</v>
      </c>
      <c r="I3" s="5" t="s">
        <v>24</v>
      </c>
      <c r="J3" s="200" t="s">
        <v>11</v>
      </c>
      <c r="K3" s="200" t="s">
        <v>12</v>
      </c>
      <c r="L3" s="6" t="s">
        <v>6</v>
      </c>
    </row>
    <row r="4" spans="1:12" s="10" customFormat="1" ht="42.75" customHeight="1">
      <c r="A4" s="208"/>
      <c r="B4" s="206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1"/>
      <c r="K4" s="201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0.1</v>
      </c>
      <c r="D6" s="13"/>
      <c r="E6" s="13"/>
      <c r="F6" s="61">
        <v>2991.2</v>
      </c>
      <c r="G6" s="185">
        <v>69.2</v>
      </c>
      <c r="H6" s="13">
        <f>F6+G6</f>
        <v>3060.3999999999996</v>
      </c>
      <c r="I6" s="63">
        <f>C6/H6*100</f>
        <v>0.0032675467259181815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0.1</v>
      </c>
      <c r="D7" s="13"/>
      <c r="E7" s="13"/>
      <c r="F7" s="61">
        <v>220.5</v>
      </c>
      <c r="G7" s="33">
        <v>21.9</v>
      </c>
      <c r="H7" s="13">
        <f aca="true" t="shared" si="1" ref="H7:H29">F7+G7</f>
        <v>242.4</v>
      </c>
      <c r="I7" s="17">
        <f aca="true" t="shared" si="2" ref="I7:I29">C7/H7*100</f>
        <v>0.041254125412541254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61">
        <v>333</v>
      </c>
      <c r="G8" s="33">
        <v>50.1</v>
      </c>
      <c r="H8" s="13">
        <f t="shared" si="1"/>
        <v>383.1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61">
        <v>124.5</v>
      </c>
      <c r="G9" s="33">
        <v>2.5</v>
      </c>
      <c r="H9" s="13">
        <f t="shared" si="1"/>
        <v>127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61">
        <v>125.5</v>
      </c>
      <c r="G10" s="33">
        <v>48.6</v>
      </c>
      <c r="H10" s="13">
        <f t="shared" si="1"/>
        <v>174.1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61">
        <v>212</v>
      </c>
      <c r="G11" s="33">
        <v>74.6</v>
      </c>
      <c r="H11" s="13">
        <f t="shared" si="1"/>
        <v>286.6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61">
        <v>160.5</v>
      </c>
      <c r="G12" s="33">
        <v>32.3</v>
      </c>
      <c r="H12" s="13">
        <f t="shared" si="1"/>
        <v>192.8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61">
        <v>323.5</v>
      </c>
      <c r="G13" s="33">
        <v>32.8</v>
      </c>
      <c r="H13" s="13">
        <f t="shared" si="1"/>
        <v>356.3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61">
        <v>111</v>
      </c>
      <c r="G14" s="33">
        <v>29.9</v>
      </c>
      <c r="H14" s="13">
        <f t="shared" si="1"/>
        <v>140.9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>
        <v>18.4</v>
      </c>
      <c r="D15" s="13"/>
      <c r="E15" s="13"/>
      <c r="F15" s="61">
        <v>450</v>
      </c>
      <c r="G15" s="33">
        <v>64.7</v>
      </c>
      <c r="H15" s="13">
        <f t="shared" si="1"/>
        <v>514.7</v>
      </c>
      <c r="I15" s="17">
        <f t="shared" si="2"/>
        <v>3.574897998834272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61">
        <v>350</v>
      </c>
      <c r="G16" s="33">
        <v>73</v>
      </c>
      <c r="H16" s="13">
        <f t="shared" si="1"/>
        <v>423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61">
        <v>370</v>
      </c>
      <c r="G17" s="33">
        <v>174.8</v>
      </c>
      <c r="H17" s="13">
        <f t="shared" si="1"/>
        <v>544.8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6" t="s">
        <v>39</v>
      </c>
      <c r="B30" s="207"/>
      <c r="C30" s="19">
        <f aca="true" t="shared" si="3" ref="C30:H30">SUM(C6:C29)</f>
        <v>18.599999999999998</v>
      </c>
      <c r="D30" s="19">
        <f t="shared" si="3"/>
        <v>0</v>
      </c>
      <c r="E30" s="19">
        <f t="shared" si="3"/>
        <v>0</v>
      </c>
      <c r="F30" s="32">
        <f t="shared" si="3"/>
        <v>5771.7</v>
      </c>
      <c r="G30" s="19">
        <f t="shared" si="3"/>
        <v>674.4</v>
      </c>
      <c r="H30" s="52">
        <f t="shared" si="3"/>
        <v>6446.099999999999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G18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4" t="s">
        <v>151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7" t="s">
        <v>14</v>
      </c>
      <c r="B3" s="206" t="s">
        <v>102</v>
      </c>
      <c r="C3" s="68" t="s">
        <v>36</v>
      </c>
      <c r="D3" s="69"/>
      <c r="E3" s="69"/>
      <c r="F3" s="57" t="s">
        <v>198</v>
      </c>
      <c r="G3" s="57" t="s">
        <v>208</v>
      </c>
      <c r="H3" s="70" t="s">
        <v>139</v>
      </c>
      <c r="I3" s="57" t="s">
        <v>24</v>
      </c>
      <c r="J3" s="212" t="s">
        <v>11</v>
      </c>
      <c r="K3" s="212" t="s">
        <v>5</v>
      </c>
      <c r="L3" s="71" t="s">
        <v>6</v>
      </c>
    </row>
    <row r="4" spans="1:12" ht="42.75" customHeight="1">
      <c r="A4" s="217"/>
      <c r="B4" s="206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3"/>
      <c r="K4" s="213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2991.2</v>
      </c>
      <c r="G6" s="185">
        <v>69.2</v>
      </c>
      <c r="H6" s="185">
        <f>F6+G6</f>
        <v>3060.3999999999996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220.5</v>
      </c>
      <c r="G7" s="33">
        <v>21.9</v>
      </c>
      <c r="H7" s="33">
        <f aca="true" t="shared" si="1" ref="H7:H29">F7+G7</f>
        <v>242.4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333</v>
      </c>
      <c r="G8" s="33">
        <v>50.1</v>
      </c>
      <c r="H8" s="33">
        <f t="shared" si="1"/>
        <v>383.1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124.5</v>
      </c>
      <c r="G9" s="33">
        <v>2.5</v>
      </c>
      <c r="H9" s="33">
        <f t="shared" si="1"/>
        <v>127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125.5</v>
      </c>
      <c r="G10" s="33">
        <v>48.6</v>
      </c>
      <c r="H10" s="33">
        <f t="shared" si="1"/>
        <v>174.1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212</v>
      </c>
      <c r="G11" s="33">
        <v>74.6</v>
      </c>
      <c r="H11" s="33">
        <f t="shared" si="1"/>
        <v>286.6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160.5</v>
      </c>
      <c r="G12" s="33">
        <v>32.3</v>
      </c>
      <c r="H12" s="33">
        <f t="shared" si="1"/>
        <v>192.8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323.5</v>
      </c>
      <c r="G13" s="33">
        <v>32.8</v>
      </c>
      <c r="H13" s="33">
        <f t="shared" si="1"/>
        <v>356.3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111</v>
      </c>
      <c r="G14" s="33">
        <v>29.9</v>
      </c>
      <c r="H14" s="33">
        <f t="shared" si="1"/>
        <v>140.9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450</v>
      </c>
      <c r="G15" s="33">
        <v>64.7</v>
      </c>
      <c r="H15" s="33">
        <f t="shared" si="1"/>
        <v>514.7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350</v>
      </c>
      <c r="G16" s="33">
        <v>73</v>
      </c>
      <c r="H16" s="33">
        <f t="shared" si="1"/>
        <v>423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370</v>
      </c>
      <c r="G17" s="33">
        <v>174.8</v>
      </c>
      <c r="H17" s="33">
        <f t="shared" si="1"/>
        <v>544.8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5" t="s">
        <v>39</v>
      </c>
      <c r="B30" s="216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5771.7</v>
      </c>
      <c r="G30" s="19">
        <f t="shared" si="3"/>
        <v>674.4</v>
      </c>
      <c r="H30" s="19">
        <f t="shared" si="3"/>
        <v>6446.099999999999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3">
      <selection activeCell="F6" sqref="F6:H1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0" t="s">
        <v>152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8" t="s">
        <v>14</v>
      </c>
      <c r="B3" s="206" t="s">
        <v>102</v>
      </c>
      <c r="C3" s="6" t="s">
        <v>140</v>
      </c>
      <c r="D3" s="27"/>
      <c r="E3" s="27"/>
      <c r="F3" s="36" t="s">
        <v>200</v>
      </c>
      <c r="G3" s="36" t="s">
        <v>209</v>
      </c>
      <c r="H3" s="29" t="s">
        <v>141</v>
      </c>
      <c r="I3" s="5" t="s">
        <v>41</v>
      </c>
      <c r="J3" s="200" t="s">
        <v>15</v>
      </c>
      <c r="K3" s="200" t="s">
        <v>16</v>
      </c>
      <c r="L3" s="6" t="s">
        <v>6</v>
      </c>
    </row>
    <row r="4" spans="1:12" s="10" customFormat="1" ht="42.75" customHeight="1">
      <c r="A4" s="208"/>
      <c r="B4" s="206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1"/>
      <c r="K4" s="201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9647.1</v>
      </c>
      <c r="G6" s="33">
        <v>4571.8</v>
      </c>
      <c r="H6" s="85">
        <f aca="true" t="shared" si="0" ref="H6:H17">F6-G6</f>
        <v>5075.3</v>
      </c>
      <c r="I6" s="64">
        <f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3243.7</v>
      </c>
      <c r="G7" s="33">
        <v>1558</v>
      </c>
      <c r="H7" s="85">
        <f t="shared" si="0"/>
        <v>1685.6999999999998</v>
      </c>
      <c r="I7" s="64">
        <f>C7/H7*100</f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7493.8</v>
      </c>
      <c r="G8" s="33">
        <v>4368.6</v>
      </c>
      <c r="H8" s="85">
        <f t="shared" si="0"/>
        <v>3125.2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1876.8</v>
      </c>
      <c r="G9" s="33">
        <v>498.3</v>
      </c>
      <c r="H9" s="85">
        <f t="shared" si="0"/>
        <v>1378.5</v>
      </c>
      <c r="I9" s="64">
        <f t="shared" si="2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1630</v>
      </c>
      <c r="G10" s="33">
        <v>288.3</v>
      </c>
      <c r="H10" s="85">
        <f t="shared" si="0"/>
        <v>1341.7</v>
      </c>
      <c r="I10" s="64">
        <f t="shared" si="2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1809.5</v>
      </c>
      <c r="G11" s="33">
        <v>504.3</v>
      </c>
      <c r="H11" s="85">
        <f t="shared" si="0"/>
        <v>1305.2</v>
      </c>
      <c r="I11" s="64">
        <f t="shared" si="2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2099.2</v>
      </c>
      <c r="G12" s="33">
        <v>407.5</v>
      </c>
      <c r="H12" s="85">
        <f t="shared" si="0"/>
        <v>1691.6999999999998</v>
      </c>
      <c r="I12" s="64">
        <f t="shared" si="2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4239.1</v>
      </c>
      <c r="G13" s="33">
        <v>1117</v>
      </c>
      <c r="H13" s="85">
        <f t="shared" si="0"/>
        <v>3122.1000000000004</v>
      </c>
      <c r="I13" s="64">
        <f t="shared" si="2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1506.1</v>
      </c>
      <c r="G14" s="33">
        <v>381.7</v>
      </c>
      <c r="H14" s="85">
        <f t="shared" si="0"/>
        <v>1124.3999999999999</v>
      </c>
      <c r="I14" s="64">
        <f t="shared" si="2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3267.8</v>
      </c>
      <c r="G15" s="33">
        <v>703.3</v>
      </c>
      <c r="H15" s="85">
        <f t="shared" si="0"/>
        <v>2564.5</v>
      </c>
      <c r="I15" s="64">
        <f t="shared" si="2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3862.7</v>
      </c>
      <c r="G16" s="33">
        <v>1108</v>
      </c>
      <c r="H16" s="85">
        <f t="shared" si="0"/>
        <v>2754.7</v>
      </c>
      <c r="I16" s="64">
        <f t="shared" si="2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3590.2</v>
      </c>
      <c r="G17" s="33">
        <v>737</v>
      </c>
      <c r="H17" s="85">
        <f t="shared" si="0"/>
        <v>2853.2</v>
      </c>
      <c r="I17" s="64">
        <f t="shared" si="2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4" t="e">
        <f t="shared" si="2"/>
        <v>#DIV/0!</v>
      </c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aca="true" t="shared" si="3" ref="H19:H29">F19-G19</f>
        <v>0</v>
      </c>
      <c r="I19" s="65" t="e">
        <f t="shared" si="2"/>
        <v>#DIV/0!</v>
      </c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3"/>
        <v>0</v>
      </c>
      <c r="I20" s="65" t="e">
        <f t="shared" si="2"/>
        <v>#DIV/0!</v>
      </c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3"/>
        <v>0</v>
      </c>
      <c r="I21" s="65" t="e">
        <f t="shared" si="2"/>
        <v>#DIV/0!</v>
      </c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3"/>
        <v>0</v>
      </c>
      <c r="I22" s="65" t="e">
        <f t="shared" si="2"/>
        <v>#DIV/0!</v>
      </c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3"/>
        <v>0</v>
      </c>
      <c r="I23" s="64" t="e">
        <f t="shared" si="2"/>
        <v>#DIV/0!</v>
      </c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3"/>
        <v>0</v>
      </c>
      <c r="I24" s="65" t="e">
        <f t="shared" si="2"/>
        <v>#DIV/0!</v>
      </c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3"/>
        <v>0</v>
      </c>
      <c r="I25" s="65" t="e">
        <f t="shared" si="2"/>
        <v>#DIV/0!</v>
      </c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3"/>
        <v>0</v>
      </c>
      <c r="I26" s="65" t="e">
        <f t="shared" si="2"/>
        <v>#DIV/0!</v>
      </c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3"/>
        <v>0</v>
      </c>
      <c r="I27" s="64" t="e">
        <f t="shared" si="2"/>
        <v>#DIV/0!</v>
      </c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3"/>
        <v>0</v>
      </c>
      <c r="I28" s="64" t="e">
        <f t="shared" si="2"/>
        <v>#DIV/0!</v>
      </c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3"/>
        <v>0</v>
      </c>
      <c r="I29" s="64" t="e">
        <f t="shared" si="2"/>
        <v>#DIV/0!</v>
      </c>
      <c r="K29" s="14">
        <v>0.75</v>
      </c>
      <c r="L29" s="14">
        <f t="shared" si="1"/>
        <v>0</v>
      </c>
    </row>
    <row r="30" spans="1:12" ht="11.25">
      <c r="A30" s="206" t="s">
        <v>39</v>
      </c>
      <c r="B30" s="207"/>
      <c r="C30" s="19">
        <f aca="true" t="shared" si="4" ref="C30:H30">SUM(C6:C29)</f>
        <v>0</v>
      </c>
      <c r="D30" s="19">
        <f t="shared" si="4"/>
        <v>0</v>
      </c>
      <c r="E30" s="32">
        <f t="shared" si="4"/>
        <v>0</v>
      </c>
      <c r="F30" s="30">
        <f t="shared" si="4"/>
        <v>44265.99999999999</v>
      </c>
      <c r="G30" s="30">
        <f t="shared" si="4"/>
        <v>16243.8</v>
      </c>
      <c r="H30" s="19">
        <f t="shared" si="4"/>
        <v>28022.200000000004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M4">
      <pane xSplit="14865" topLeftCell="R13" activePane="topLeft" state="split"/>
      <selection pane="topLeft" activeCell="P18" sqref="P18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8" t="s">
        <v>3</v>
      </c>
      <c r="B3" s="206" t="s">
        <v>102</v>
      </c>
      <c r="C3" s="36" t="s">
        <v>210</v>
      </c>
      <c r="D3" s="36" t="s">
        <v>211</v>
      </c>
      <c r="E3" s="36" t="s">
        <v>212</v>
      </c>
      <c r="F3" s="29" t="s">
        <v>1</v>
      </c>
      <c r="G3" s="27"/>
      <c r="H3" s="27"/>
      <c r="I3" s="5" t="s">
        <v>213</v>
      </c>
      <c r="J3" s="5" t="s">
        <v>218</v>
      </c>
      <c r="K3" s="36" t="s">
        <v>31</v>
      </c>
      <c r="L3" s="36" t="s">
        <v>200</v>
      </c>
      <c r="M3" s="36" t="s">
        <v>214</v>
      </c>
      <c r="N3" s="29" t="s">
        <v>2</v>
      </c>
      <c r="O3" s="5" t="s">
        <v>45</v>
      </c>
      <c r="P3" s="200" t="s">
        <v>17</v>
      </c>
      <c r="Q3" s="200" t="s">
        <v>18</v>
      </c>
      <c r="R3" s="6" t="s">
        <v>6</v>
      </c>
    </row>
    <row r="4" spans="1:18" s="10" customFormat="1" ht="69.75" customHeight="1">
      <c r="A4" s="208"/>
      <c r="B4" s="206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1"/>
      <c r="Q4" s="201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7697.8</v>
      </c>
      <c r="D6" s="33">
        <v>2740.9</v>
      </c>
      <c r="E6" s="54">
        <v>1170.7</v>
      </c>
      <c r="F6" s="53">
        <f>C6-D6-E6</f>
        <v>3786.2</v>
      </c>
      <c r="G6" s="13"/>
      <c r="H6" s="13"/>
      <c r="I6" s="61">
        <v>0</v>
      </c>
      <c r="J6" s="61">
        <v>0</v>
      </c>
      <c r="K6" s="33">
        <f>J6-I6</f>
        <v>0</v>
      </c>
      <c r="L6" s="33">
        <v>9647.1</v>
      </c>
      <c r="M6" s="33">
        <v>4571.8</v>
      </c>
      <c r="N6" s="166">
        <f aca="true" t="shared" si="0" ref="N6:N17">L6-M6</f>
        <v>5075.3</v>
      </c>
      <c r="O6" s="17">
        <f>(F6-N6)/F6*100</f>
        <v>-34.047329776556985</v>
      </c>
      <c r="P6" s="80">
        <v>0</v>
      </c>
      <c r="Q6" s="14">
        <v>1.2</v>
      </c>
      <c r="R6" s="14">
        <v>0</v>
      </c>
    </row>
    <row r="7" spans="1:18" ht="11.25">
      <c r="A7" s="11">
        <v>2</v>
      </c>
      <c r="B7" s="16" t="s">
        <v>173</v>
      </c>
      <c r="C7" s="54">
        <v>3052.4</v>
      </c>
      <c r="D7" s="33">
        <v>1064.5</v>
      </c>
      <c r="E7" s="54">
        <v>461.5</v>
      </c>
      <c r="F7" s="54">
        <f aca="true" t="shared" si="1" ref="F7:F29">C7-D7-E7</f>
        <v>1526.4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3243.7</v>
      </c>
      <c r="M7" s="33">
        <v>1558</v>
      </c>
      <c r="N7" s="166">
        <f t="shared" si="0"/>
        <v>1685.6999999999998</v>
      </c>
      <c r="O7" s="17">
        <f aca="true" t="shared" si="3" ref="O7:O29">(F7-N7)/F7*100</f>
        <v>-10.436320754716963</v>
      </c>
      <c r="P7" s="80">
        <v>0</v>
      </c>
      <c r="Q7" s="14">
        <v>1.2</v>
      </c>
      <c r="R7" s="14">
        <v>0</v>
      </c>
    </row>
    <row r="8" spans="1:18" ht="11.25">
      <c r="A8" s="11">
        <v>3</v>
      </c>
      <c r="B8" s="16" t="s">
        <v>175</v>
      </c>
      <c r="C8" s="54">
        <v>7252</v>
      </c>
      <c r="D8" s="33">
        <v>3668.4</v>
      </c>
      <c r="E8" s="54">
        <v>531.8</v>
      </c>
      <c r="F8" s="54">
        <f t="shared" si="1"/>
        <v>3051.8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7493.8</v>
      </c>
      <c r="M8" s="33">
        <v>4368.6</v>
      </c>
      <c r="N8" s="166">
        <f t="shared" si="0"/>
        <v>3125.2</v>
      </c>
      <c r="O8" s="17">
        <f t="shared" si="3"/>
        <v>-2.405137951372948</v>
      </c>
      <c r="P8" s="80">
        <v>0.52</v>
      </c>
      <c r="Q8" s="14">
        <v>1.2</v>
      </c>
      <c r="R8" s="14">
        <f aca="true" t="shared" si="4" ref="R8:R29">P8*Q8</f>
        <v>0.624</v>
      </c>
    </row>
    <row r="9" spans="1:18" ht="11.25">
      <c r="A9" s="11">
        <v>4</v>
      </c>
      <c r="B9" s="16" t="s">
        <v>176</v>
      </c>
      <c r="C9" s="54">
        <v>1619.4</v>
      </c>
      <c r="D9" s="33">
        <v>52.6</v>
      </c>
      <c r="E9" s="54">
        <v>347.4</v>
      </c>
      <c r="F9" s="54">
        <f t="shared" si="1"/>
        <v>1219.4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1876.8</v>
      </c>
      <c r="M9" s="33">
        <v>498.3</v>
      </c>
      <c r="N9" s="166">
        <f t="shared" si="0"/>
        <v>1378.5</v>
      </c>
      <c r="O9" s="17">
        <f t="shared" si="3"/>
        <v>-13.047400360833189</v>
      </c>
      <c r="P9" s="80">
        <v>0</v>
      </c>
      <c r="Q9" s="14">
        <v>1.2</v>
      </c>
      <c r="R9" s="14">
        <f t="shared" si="4"/>
        <v>0</v>
      </c>
    </row>
    <row r="10" spans="1:18" ht="11.25">
      <c r="A10" s="11">
        <v>5</v>
      </c>
      <c r="B10" s="16" t="s">
        <v>177</v>
      </c>
      <c r="C10" s="54">
        <v>1550.7</v>
      </c>
      <c r="D10" s="33">
        <v>52.6</v>
      </c>
      <c r="E10" s="54">
        <v>195.6</v>
      </c>
      <c r="F10" s="54">
        <f t="shared" si="1"/>
        <v>1302.5000000000002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1630</v>
      </c>
      <c r="M10" s="33">
        <v>288.3</v>
      </c>
      <c r="N10" s="166">
        <f t="shared" si="0"/>
        <v>1341.7</v>
      </c>
      <c r="O10" s="17">
        <f t="shared" si="3"/>
        <v>-3.009596928982711</v>
      </c>
      <c r="P10" s="80">
        <v>0.4</v>
      </c>
      <c r="Q10" s="14">
        <v>1.2</v>
      </c>
      <c r="R10" s="14">
        <f t="shared" si="4"/>
        <v>0.48</v>
      </c>
    </row>
    <row r="11" spans="1:18" ht="11.25">
      <c r="A11" s="11">
        <v>6</v>
      </c>
      <c r="B11" s="16" t="s">
        <v>178</v>
      </c>
      <c r="C11" s="54">
        <v>1724.5</v>
      </c>
      <c r="D11" s="33">
        <v>52.6</v>
      </c>
      <c r="E11" s="54">
        <v>392.2</v>
      </c>
      <c r="F11" s="54">
        <f t="shared" si="1"/>
        <v>1279.7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1809.5</v>
      </c>
      <c r="M11" s="33">
        <v>504.3</v>
      </c>
      <c r="N11" s="166">
        <f t="shared" si="0"/>
        <v>1305.2</v>
      </c>
      <c r="O11" s="17">
        <f t="shared" si="3"/>
        <v>-1.992654528405095</v>
      </c>
      <c r="P11" s="80">
        <v>0.6</v>
      </c>
      <c r="Q11" s="14">
        <v>1.2</v>
      </c>
      <c r="R11" s="14">
        <f t="shared" si="4"/>
        <v>0.72</v>
      </c>
    </row>
    <row r="12" spans="1:18" ht="11.25">
      <c r="A12" s="11">
        <v>7</v>
      </c>
      <c r="B12" s="16" t="s">
        <v>179</v>
      </c>
      <c r="C12" s="54">
        <v>2087.1</v>
      </c>
      <c r="D12" s="33">
        <v>105</v>
      </c>
      <c r="E12" s="54">
        <v>265.5</v>
      </c>
      <c r="F12" s="54">
        <f t="shared" si="1"/>
        <v>1716.6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2099.2</v>
      </c>
      <c r="M12" s="33">
        <v>407.5</v>
      </c>
      <c r="N12" s="166">
        <f t="shared" si="0"/>
        <v>1691.6999999999998</v>
      </c>
      <c r="O12" s="17">
        <f t="shared" si="3"/>
        <v>1.4505417686123785</v>
      </c>
      <c r="P12" s="80">
        <v>1</v>
      </c>
      <c r="Q12" s="14">
        <v>1.2</v>
      </c>
      <c r="R12" s="14">
        <f t="shared" si="4"/>
        <v>1.2</v>
      </c>
    </row>
    <row r="13" spans="1:18" ht="11.25">
      <c r="A13" s="11">
        <v>8</v>
      </c>
      <c r="B13" s="16" t="s">
        <v>181</v>
      </c>
      <c r="C13" s="54">
        <v>3922.9</v>
      </c>
      <c r="D13" s="33">
        <v>105</v>
      </c>
      <c r="E13" s="54">
        <v>748.2</v>
      </c>
      <c r="F13" s="54">
        <f t="shared" si="1"/>
        <v>3069.7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4239.1</v>
      </c>
      <c r="M13" s="33">
        <v>1117</v>
      </c>
      <c r="N13" s="166">
        <f t="shared" si="0"/>
        <v>3122.1000000000004</v>
      </c>
      <c r="O13" s="17">
        <f t="shared" si="3"/>
        <v>-1.7070071994006109</v>
      </c>
      <c r="P13" s="80">
        <v>1</v>
      </c>
      <c r="Q13" s="14">
        <v>1.2</v>
      </c>
      <c r="R13" s="14">
        <f t="shared" si="4"/>
        <v>1.2</v>
      </c>
    </row>
    <row r="14" spans="1:18" ht="11.25">
      <c r="A14" s="11">
        <v>9</v>
      </c>
      <c r="B14" s="16" t="s">
        <v>180</v>
      </c>
      <c r="C14" s="54">
        <v>1488</v>
      </c>
      <c r="D14" s="33">
        <v>52.6</v>
      </c>
      <c r="E14" s="54">
        <v>234.8</v>
      </c>
      <c r="F14" s="54">
        <f t="shared" si="1"/>
        <v>1200.6000000000001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1506.1</v>
      </c>
      <c r="M14" s="33">
        <v>381.7</v>
      </c>
      <c r="N14" s="166">
        <f t="shared" si="0"/>
        <v>1124.3999999999999</v>
      </c>
      <c r="O14" s="17">
        <f t="shared" si="3"/>
        <v>6.346826586706669</v>
      </c>
      <c r="P14" s="80">
        <v>1</v>
      </c>
      <c r="Q14" s="14">
        <v>1.2</v>
      </c>
      <c r="R14" s="14">
        <f t="shared" si="4"/>
        <v>1.2</v>
      </c>
    </row>
    <row r="15" spans="1:18" ht="11.25">
      <c r="A15" s="11">
        <v>10</v>
      </c>
      <c r="B15" s="16" t="s">
        <v>182</v>
      </c>
      <c r="C15" s="54">
        <v>2900.9</v>
      </c>
      <c r="D15" s="33">
        <v>105</v>
      </c>
      <c r="E15" s="54">
        <v>458.4</v>
      </c>
      <c r="F15" s="54">
        <f t="shared" si="1"/>
        <v>2337.5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3267.8</v>
      </c>
      <c r="M15" s="33">
        <v>703.3</v>
      </c>
      <c r="N15" s="166">
        <f t="shared" si="0"/>
        <v>2564.5</v>
      </c>
      <c r="O15" s="17">
        <f t="shared" si="3"/>
        <v>-9.711229946524064</v>
      </c>
      <c r="P15" s="80">
        <v>0</v>
      </c>
      <c r="Q15" s="14">
        <v>1.2</v>
      </c>
      <c r="R15" s="14">
        <f t="shared" si="4"/>
        <v>0</v>
      </c>
    </row>
    <row r="16" spans="1:18" ht="11.25">
      <c r="A16" s="11">
        <v>11</v>
      </c>
      <c r="B16" s="16" t="s">
        <v>183</v>
      </c>
      <c r="C16" s="54">
        <v>3748</v>
      </c>
      <c r="D16" s="33">
        <v>105</v>
      </c>
      <c r="E16" s="54">
        <v>904.7</v>
      </c>
      <c r="F16" s="54">
        <f t="shared" si="1"/>
        <v>2738.3</v>
      </c>
      <c r="G16" s="13"/>
      <c r="H16" s="13"/>
      <c r="I16" s="61">
        <v>0</v>
      </c>
      <c r="J16" s="61">
        <v>0</v>
      </c>
      <c r="K16" s="33">
        <f t="shared" si="2"/>
        <v>0</v>
      </c>
      <c r="L16" s="33">
        <v>3862.7</v>
      </c>
      <c r="M16" s="33">
        <v>1108</v>
      </c>
      <c r="N16" s="166">
        <f t="shared" si="0"/>
        <v>2754.7</v>
      </c>
      <c r="O16" s="17">
        <f t="shared" si="3"/>
        <v>-0.5989117335573032</v>
      </c>
      <c r="P16" s="80">
        <v>0.88</v>
      </c>
      <c r="Q16" s="14">
        <v>1.2</v>
      </c>
      <c r="R16" s="14">
        <f t="shared" si="4"/>
        <v>1.056</v>
      </c>
    </row>
    <row r="17" spans="1:18" ht="11.25">
      <c r="A17" s="11">
        <v>12</v>
      </c>
      <c r="B17" s="16" t="s">
        <v>184</v>
      </c>
      <c r="C17" s="54">
        <v>3254.7</v>
      </c>
      <c r="D17" s="33">
        <v>105</v>
      </c>
      <c r="E17" s="54">
        <v>548.3</v>
      </c>
      <c r="F17" s="54">
        <f t="shared" si="1"/>
        <v>2601.3999999999996</v>
      </c>
      <c r="G17" s="13"/>
      <c r="H17" s="13"/>
      <c r="I17" s="61">
        <v>0</v>
      </c>
      <c r="J17" s="61">
        <v>0</v>
      </c>
      <c r="K17" s="33">
        <f t="shared" si="2"/>
        <v>0</v>
      </c>
      <c r="L17" s="33">
        <v>3590.2</v>
      </c>
      <c r="M17" s="33">
        <v>737</v>
      </c>
      <c r="N17" s="166">
        <f t="shared" si="0"/>
        <v>2853.2</v>
      </c>
      <c r="O17" s="17">
        <f t="shared" si="3"/>
        <v>-9.679403398170225</v>
      </c>
      <c r="P17" s="80">
        <v>0</v>
      </c>
      <c r="Q17" s="14">
        <v>1.2</v>
      </c>
      <c r="R17" s="14">
        <f t="shared" si="4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aca="true" t="shared" si="5" ref="N18:N29">L18-M18</f>
        <v>0</v>
      </c>
      <c r="O18" s="17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5"/>
        <v>0</v>
      </c>
      <c r="O19" s="17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5"/>
        <v>0</v>
      </c>
      <c r="O20" s="17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5"/>
        <v>0</v>
      </c>
      <c r="O21" s="17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5"/>
        <v>0</v>
      </c>
      <c r="O22" s="17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5"/>
        <v>0</v>
      </c>
      <c r="O23" s="17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5"/>
        <v>0</v>
      </c>
      <c r="O24" s="17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5"/>
        <v>0</v>
      </c>
      <c r="O25" s="17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5"/>
        <v>0</v>
      </c>
      <c r="O26" s="17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5"/>
        <v>0</v>
      </c>
      <c r="O27" s="17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5"/>
        <v>0</v>
      </c>
      <c r="O28" s="17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5"/>
        <v>0</v>
      </c>
      <c r="O29" s="17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>
      <c r="A30" s="206" t="s">
        <v>39</v>
      </c>
      <c r="B30" s="207"/>
      <c r="C30" s="19">
        <f aca="true" t="shared" si="6" ref="C30:N30">SUM(C6:C29)</f>
        <v>40298.4</v>
      </c>
      <c r="D30" s="56">
        <f t="shared" si="6"/>
        <v>8209.2</v>
      </c>
      <c r="E30" s="19">
        <f t="shared" si="6"/>
        <v>6259.099999999999</v>
      </c>
      <c r="F30" s="19">
        <f t="shared" si="6"/>
        <v>25830.1</v>
      </c>
      <c r="G30" s="52">
        <f t="shared" si="6"/>
        <v>0</v>
      </c>
      <c r="H30" s="19">
        <f t="shared" si="6"/>
        <v>0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44265.99999999999</v>
      </c>
      <c r="M30" s="30">
        <f t="shared" si="6"/>
        <v>16243.8</v>
      </c>
      <c r="N30" s="19">
        <f t="shared" si="6"/>
        <v>28022.200000000004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8" t="s">
        <v>20</v>
      </c>
      <c r="B3" s="206" t="s">
        <v>102</v>
      </c>
      <c r="C3" s="34" t="s">
        <v>51</v>
      </c>
      <c r="D3" s="34" t="s">
        <v>217</v>
      </c>
      <c r="E3" s="34" t="s">
        <v>219</v>
      </c>
      <c r="F3" s="34" t="s">
        <v>187</v>
      </c>
      <c r="G3" s="34" t="s">
        <v>49</v>
      </c>
      <c r="H3" s="34" t="s">
        <v>142</v>
      </c>
      <c r="I3" s="5" t="s">
        <v>48</v>
      </c>
      <c r="J3" s="200" t="s">
        <v>21</v>
      </c>
      <c r="K3" s="200" t="s">
        <v>5</v>
      </c>
      <c r="L3" s="6" t="s">
        <v>6</v>
      </c>
    </row>
    <row r="4" spans="1:12" s="10" customFormat="1" ht="42.75" customHeight="1">
      <c r="A4" s="208"/>
      <c r="B4" s="206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1"/>
      <c r="K4" s="201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97">
        <v>420.1</v>
      </c>
      <c r="E6" s="2">
        <v>171.4</v>
      </c>
      <c r="F6" s="48">
        <f aca="true" t="shared" si="0" ref="F6:F29">E6-D6</f>
        <v>-248.70000000000002</v>
      </c>
      <c r="G6" s="12">
        <v>0</v>
      </c>
      <c r="H6" s="61">
        <v>2791.2</v>
      </c>
      <c r="I6" s="81">
        <f>F6/H6*100</f>
        <v>-8.910146173688737</v>
      </c>
      <c r="J6" s="195" t="s">
        <v>186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48">
        <v>17.2</v>
      </c>
      <c r="E7" s="2">
        <v>9.6</v>
      </c>
      <c r="F7" s="48">
        <f t="shared" si="0"/>
        <v>-7.6</v>
      </c>
      <c r="G7" s="12">
        <v>75</v>
      </c>
      <c r="H7" s="61">
        <v>215.5</v>
      </c>
      <c r="I7" s="81">
        <v>0</v>
      </c>
      <c r="J7" s="195" t="s">
        <v>186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48">
        <v>54.3</v>
      </c>
      <c r="E8" s="2">
        <v>25.7</v>
      </c>
      <c r="F8" s="48">
        <f t="shared" si="0"/>
        <v>-28.599999999999998</v>
      </c>
      <c r="G8" s="12">
        <v>1.3</v>
      </c>
      <c r="H8" s="61">
        <v>320</v>
      </c>
      <c r="I8" s="81">
        <f aca="true" t="shared" si="1" ref="I8:I29">F8/H8*100</f>
        <v>-8.9375</v>
      </c>
      <c r="J8" s="195" t="s">
        <v>186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48">
        <v>18.2</v>
      </c>
      <c r="E9" s="2">
        <v>8.2</v>
      </c>
      <c r="F9" s="48">
        <f t="shared" si="0"/>
        <v>-10</v>
      </c>
      <c r="G9" s="12">
        <v>-214</v>
      </c>
      <c r="H9" s="61">
        <v>120.5</v>
      </c>
      <c r="I9" s="81">
        <f t="shared" si="1"/>
        <v>-8.29875518672199</v>
      </c>
      <c r="J9" s="195" t="s">
        <v>186</v>
      </c>
      <c r="K9" s="14">
        <v>1</v>
      </c>
      <c r="L9" s="14">
        <v>1</v>
      </c>
    </row>
    <row r="10" spans="1:12" ht="11.25">
      <c r="A10" s="11">
        <v>5</v>
      </c>
      <c r="B10" s="16" t="s">
        <v>177</v>
      </c>
      <c r="C10" s="16">
        <v>903</v>
      </c>
      <c r="D10" s="48">
        <v>12.2</v>
      </c>
      <c r="E10" s="2">
        <v>7.9</v>
      </c>
      <c r="F10" s="48">
        <f t="shared" si="0"/>
        <v>-4.299999999999999</v>
      </c>
      <c r="G10" s="12">
        <v>0</v>
      </c>
      <c r="H10" s="61">
        <v>119.5</v>
      </c>
      <c r="I10" s="81">
        <f t="shared" si="1"/>
        <v>-3.598326359832635</v>
      </c>
      <c r="J10" s="195" t="s">
        <v>186</v>
      </c>
      <c r="K10" s="14">
        <v>1</v>
      </c>
      <c r="L10" s="14">
        <v>1</v>
      </c>
    </row>
    <row r="11" spans="1:12" ht="11.25">
      <c r="A11" s="11">
        <v>6</v>
      </c>
      <c r="B11" s="16" t="s">
        <v>178</v>
      </c>
      <c r="C11" s="16">
        <v>1688</v>
      </c>
      <c r="D11" s="48">
        <v>24.1</v>
      </c>
      <c r="E11" s="2">
        <v>15.4</v>
      </c>
      <c r="F11" s="48">
        <f t="shared" si="0"/>
        <v>-8.700000000000001</v>
      </c>
      <c r="G11" s="12">
        <v>-101</v>
      </c>
      <c r="H11" s="61">
        <v>207</v>
      </c>
      <c r="I11" s="81">
        <f t="shared" si="1"/>
        <v>-4.202898550724639</v>
      </c>
      <c r="J11" s="195" t="s">
        <v>186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48">
        <v>23</v>
      </c>
      <c r="E12" s="2">
        <v>14.3</v>
      </c>
      <c r="F12" s="48">
        <f t="shared" si="0"/>
        <v>-8.7</v>
      </c>
      <c r="G12" s="12">
        <v>-85</v>
      </c>
      <c r="H12" s="61">
        <v>150.5</v>
      </c>
      <c r="I12" s="81">
        <f t="shared" si="1"/>
        <v>-5.780730897009966</v>
      </c>
      <c r="J12" s="195" t="s">
        <v>186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48">
        <v>31.9</v>
      </c>
      <c r="E13" s="2">
        <v>17.5</v>
      </c>
      <c r="F13" s="48">
        <f t="shared" si="0"/>
        <v>-14.399999999999999</v>
      </c>
      <c r="G13" s="12">
        <v>0</v>
      </c>
      <c r="H13" s="61">
        <v>306.5</v>
      </c>
      <c r="I13" s="81">
        <f t="shared" si="1"/>
        <v>-4.698205546492659</v>
      </c>
      <c r="J13" s="195" t="s">
        <v>186</v>
      </c>
      <c r="K13" s="14">
        <v>1</v>
      </c>
      <c r="L13" s="14">
        <v>1</v>
      </c>
    </row>
    <row r="14" spans="1:12" ht="11.25">
      <c r="A14" s="11">
        <v>9</v>
      </c>
      <c r="B14" s="16" t="s">
        <v>180</v>
      </c>
      <c r="C14" s="16">
        <v>919</v>
      </c>
      <c r="D14" s="48">
        <v>9.6</v>
      </c>
      <c r="E14" s="2">
        <v>6.8</v>
      </c>
      <c r="F14" s="48">
        <f t="shared" si="0"/>
        <v>-2.8</v>
      </c>
      <c r="G14" s="12">
        <v>-138</v>
      </c>
      <c r="H14" s="61">
        <v>104</v>
      </c>
      <c r="I14" s="81">
        <f t="shared" si="1"/>
        <v>-2.692307692307692</v>
      </c>
      <c r="J14" s="195" t="s">
        <v>186</v>
      </c>
      <c r="K14" s="14">
        <v>1</v>
      </c>
      <c r="L14" s="14">
        <v>1</v>
      </c>
    </row>
    <row r="15" spans="1:12" ht="11.25">
      <c r="A15" s="11">
        <v>10</v>
      </c>
      <c r="B15" s="16" t="s">
        <v>182</v>
      </c>
      <c r="C15" s="16">
        <v>319</v>
      </c>
      <c r="D15" s="48">
        <v>32.8</v>
      </c>
      <c r="E15" s="2">
        <v>21.3</v>
      </c>
      <c r="F15" s="48">
        <f t="shared" si="0"/>
        <v>-11.499999999999996</v>
      </c>
      <c r="G15" s="12">
        <v>-62</v>
      </c>
      <c r="H15" s="61">
        <v>427</v>
      </c>
      <c r="I15" s="81">
        <f t="shared" si="1"/>
        <v>-2.693208430913348</v>
      </c>
      <c r="J15" s="195" t="s">
        <v>186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48">
        <v>215.8</v>
      </c>
      <c r="E16" s="2">
        <v>205</v>
      </c>
      <c r="F16" s="48">
        <f t="shared" si="0"/>
        <v>-10.800000000000011</v>
      </c>
      <c r="G16" s="12">
        <v>-423</v>
      </c>
      <c r="H16" s="61">
        <v>325</v>
      </c>
      <c r="I16" s="81">
        <f t="shared" si="1"/>
        <v>-3.3230769230769264</v>
      </c>
      <c r="J16" s="195" t="s">
        <v>186</v>
      </c>
      <c r="K16" s="14">
        <v>1</v>
      </c>
      <c r="L16" s="14">
        <v>1</v>
      </c>
    </row>
    <row r="17" spans="1:12" ht="11.25">
      <c r="A17" s="11">
        <v>12</v>
      </c>
      <c r="B17" s="16" t="s">
        <v>184</v>
      </c>
      <c r="C17" s="16">
        <v>365</v>
      </c>
      <c r="D17" s="48">
        <v>21.2</v>
      </c>
      <c r="E17" s="23">
        <v>11.1</v>
      </c>
      <c r="F17" s="48">
        <f t="shared" si="0"/>
        <v>-10.1</v>
      </c>
      <c r="G17" s="12">
        <v>-286</v>
      </c>
      <c r="H17" s="61">
        <v>352</v>
      </c>
      <c r="I17" s="81">
        <f t="shared" si="1"/>
        <v>-2.8693181818181817</v>
      </c>
      <c r="J17" s="195" t="s">
        <v>186</v>
      </c>
      <c r="K17" s="14">
        <v>1</v>
      </c>
      <c r="L17" s="14">
        <v>1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5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4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4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4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4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4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4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6" t="s">
        <v>39</v>
      </c>
      <c r="B30" s="207"/>
      <c r="C30" s="19">
        <f aca="true" t="shared" si="3" ref="C30:H30">SUM(C6:C29)</f>
        <v>22646</v>
      </c>
      <c r="D30" s="19">
        <f>SUM(D6:D29)</f>
        <v>880.4000000000001</v>
      </c>
      <c r="E30" s="19">
        <f>SUM(E6:E29)</f>
        <v>514.2</v>
      </c>
      <c r="F30" s="19">
        <f t="shared" si="3"/>
        <v>-366.20000000000005</v>
      </c>
      <c r="G30" s="19">
        <f t="shared" si="3"/>
        <v>-3331.1000000000004</v>
      </c>
      <c r="H30" s="19">
        <f t="shared" si="3"/>
        <v>5438.7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8" sqref="H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202" t="s">
        <v>101</v>
      </c>
      <c r="C1" s="202"/>
      <c r="D1" s="202"/>
      <c r="E1" s="202"/>
      <c r="F1" s="202"/>
      <c r="G1" s="202"/>
      <c r="H1" s="202"/>
      <c r="I1" s="202"/>
      <c r="J1" s="20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8" t="s">
        <v>3</v>
      </c>
      <c r="B4" s="200" t="s">
        <v>102</v>
      </c>
      <c r="C4" s="200" t="s">
        <v>103</v>
      </c>
      <c r="D4" s="200" t="s">
        <v>188</v>
      </c>
      <c r="E4" s="200" t="s">
        <v>189</v>
      </c>
      <c r="F4" s="200" t="s">
        <v>104</v>
      </c>
      <c r="G4" s="200" t="s">
        <v>99</v>
      </c>
      <c r="H4" s="200" t="s">
        <v>100</v>
      </c>
      <c r="I4" s="200" t="s">
        <v>5</v>
      </c>
      <c r="J4" s="203" t="s">
        <v>6</v>
      </c>
    </row>
    <row r="5" spans="1:10" ht="135" customHeight="1">
      <c r="A5" s="208"/>
      <c r="B5" s="205"/>
      <c r="C5" s="201"/>
      <c r="D5" s="201"/>
      <c r="E5" s="201"/>
      <c r="F5" s="201"/>
      <c r="G5" s="201"/>
      <c r="H5" s="205"/>
      <c r="I5" s="205"/>
      <c r="J5" s="204"/>
    </row>
    <row r="6" spans="1:10" s="10" customFormat="1" ht="51" customHeight="1">
      <c r="A6" s="208"/>
      <c r="B6" s="201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1"/>
      <c r="I6" s="201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585.7</v>
      </c>
      <c r="D8" s="61">
        <v>2991.2</v>
      </c>
      <c r="E8" s="185">
        <v>69.2</v>
      </c>
      <c r="F8" s="13">
        <f>D8+E8</f>
        <v>3060.3999999999996</v>
      </c>
      <c r="G8" s="17">
        <f aca="true" t="shared" si="0" ref="G8:G31">C8/(C8+F8)*100</f>
        <v>16.063739337922716</v>
      </c>
      <c r="H8" s="15">
        <v>0.683</v>
      </c>
      <c r="I8" s="14">
        <v>1.2</v>
      </c>
      <c r="J8" s="38">
        <f aca="true" t="shared" si="1" ref="J8:J31">H8*I8</f>
        <v>0.8196</v>
      </c>
    </row>
    <row r="9" spans="1:10" ht="11.25">
      <c r="A9" s="11">
        <v>2</v>
      </c>
      <c r="B9" s="16" t="s">
        <v>173</v>
      </c>
      <c r="C9" s="48">
        <v>1252</v>
      </c>
      <c r="D9" s="61">
        <v>220.5</v>
      </c>
      <c r="E9" s="33">
        <v>21.9</v>
      </c>
      <c r="F9" s="13">
        <f aca="true" t="shared" si="2" ref="F9:F31">D9+E9</f>
        <v>242.4</v>
      </c>
      <c r="G9" s="17">
        <f t="shared" si="0"/>
        <v>83.77944325481799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2640.2</v>
      </c>
      <c r="D10" s="61">
        <v>333</v>
      </c>
      <c r="E10" s="33">
        <v>50.1</v>
      </c>
      <c r="F10" s="13">
        <f t="shared" si="2"/>
        <v>383.1</v>
      </c>
      <c r="G10" s="17">
        <f t="shared" si="0"/>
        <v>87.32841596930506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1052.4</v>
      </c>
      <c r="D11" s="61">
        <v>124.5</v>
      </c>
      <c r="E11" s="33">
        <v>2.5</v>
      </c>
      <c r="F11" s="13">
        <f t="shared" si="2"/>
        <v>127</v>
      </c>
      <c r="G11" s="17">
        <f t="shared" si="0"/>
        <v>89.23181278616245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1088.3</v>
      </c>
      <c r="D12" s="61">
        <v>125.5</v>
      </c>
      <c r="E12" s="33">
        <v>48.6</v>
      </c>
      <c r="F12" s="13">
        <f t="shared" si="2"/>
        <v>174.1</v>
      </c>
      <c r="G12" s="17">
        <f t="shared" si="0"/>
        <v>86.20880861850443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953</v>
      </c>
      <c r="D13" s="61">
        <v>212</v>
      </c>
      <c r="E13" s="33">
        <v>74.6</v>
      </c>
      <c r="F13" s="13">
        <f t="shared" si="2"/>
        <v>286.6</v>
      </c>
      <c r="G13" s="17">
        <f t="shared" si="0"/>
        <v>76.87963859309455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1486.9</v>
      </c>
      <c r="D14" s="61">
        <v>160.5</v>
      </c>
      <c r="E14" s="33">
        <v>32.3</v>
      </c>
      <c r="F14" s="13">
        <f t="shared" si="2"/>
        <v>192.8</v>
      </c>
      <c r="G14" s="17">
        <f t="shared" si="0"/>
        <v>88.52175983806633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2673.4</v>
      </c>
      <c r="D15" s="61">
        <v>323.5</v>
      </c>
      <c r="E15" s="33">
        <v>32.8</v>
      </c>
      <c r="F15" s="13">
        <f t="shared" si="2"/>
        <v>356.3</v>
      </c>
      <c r="G15" s="17">
        <f t="shared" si="0"/>
        <v>88.23975971218272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1019.8</v>
      </c>
      <c r="D16" s="61">
        <v>111</v>
      </c>
      <c r="E16" s="33">
        <v>29.9</v>
      </c>
      <c r="F16" s="13">
        <f t="shared" si="2"/>
        <v>140.9</v>
      </c>
      <c r="G16" s="17">
        <f t="shared" si="0"/>
        <v>87.86077367106056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1791.7</v>
      </c>
      <c r="D17" s="61">
        <v>450</v>
      </c>
      <c r="E17" s="33">
        <v>64.7</v>
      </c>
      <c r="F17" s="13">
        <f t="shared" si="2"/>
        <v>514.7</v>
      </c>
      <c r="G17" s="17">
        <f t="shared" si="0"/>
        <v>77.68383628165105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2275.3</v>
      </c>
      <c r="D18" s="61">
        <v>350</v>
      </c>
      <c r="E18" s="33">
        <v>73</v>
      </c>
      <c r="F18" s="13">
        <f t="shared" si="2"/>
        <v>423</v>
      </c>
      <c r="G18" s="17">
        <f t="shared" si="0"/>
        <v>84.32346292109847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2016.6</v>
      </c>
      <c r="D19" s="61">
        <v>370</v>
      </c>
      <c r="E19" s="33">
        <v>174.8</v>
      </c>
      <c r="F19" s="13">
        <f t="shared" si="2"/>
        <v>544.8</v>
      </c>
      <c r="G19" s="17">
        <f t="shared" si="0"/>
        <v>78.73038182244086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6" t="s">
        <v>78</v>
      </c>
      <c r="B32" s="207"/>
      <c r="C32" s="30">
        <f>SUM(C8:C31)</f>
        <v>18835.3</v>
      </c>
      <c r="D32" s="30">
        <f>SUM(D8:D31)</f>
        <v>5771.7</v>
      </c>
      <c r="E32" s="19">
        <f>SUM(E8:E31)</f>
        <v>674.4</v>
      </c>
      <c r="F32" s="19">
        <f>SUM(F8:F31)</f>
        <v>6446.099999999999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4">
      <selection activeCell="F6" sqref="F6:G18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8" t="s">
        <v>3</v>
      </c>
      <c r="B3" s="206" t="s">
        <v>102</v>
      </c>
      <c r="C3" s="36" t="s">
        <v>190</v>
      </c>
      <c r="D3" s="34" t="s">
        <v>126</v>
      </c>
      <c r="E3" s="99" t="s">
        <v>106</v>
      </c>
      <c r="F3" s="36" t="s">
        <v>191</v>
      </c>
      <c r="G3" s="161" t="s">
        <v>127</v>
      </c>
      <c r="H3" s="99" t="s">
        <v>128</v>
      </c>
      <c r="I3" s="28" t="s">
        <v>24</v>
      </c>
      <c r="J3" s="200" t="s">
        <v>80</v>
      </c>
      <c r="K3" s="200" t="s">
        <v>5</v>
      </c>
      <c r="L3" s="29" t="s">
        <v>6</v>
      </c>
    </row>
    <row r="4" spans="1:12" ht="45.75" customHeight="1">
      <c r="A4" s="208"/>
      <c r="B4" s="206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201"/>
      <c r="K4" s="201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2811.3</v>
      </c>
      <c r="D6" s="48">
        <v>2597.7</v>
      </c>
      <c r="E6" s="85">
        <f aca="true" t="shared" si="0" ref="E6:E29">C6-D6</f>
        <v>213.60000000000036</v>
      </c>
      <c r="F6" s="33">
        <v>9647.1</v>
      </c>
      <c r="G6" s="33">
        <v>4571.8</v>
      </c>
      <c r="H6" s="196">
        <f aca="true" t="shared" si="1" ref="H6:H29">F6-G6</f>
        <v>5075.3</v>
      </c>
      <c r="I6" s="178">
        <f aca="true" t="shared" si="2" ref="I6:I29">E6/H6*100</f>
        <v>4.208618209761006</v>
      </c>
      <c r="J6" s="179">
        <v>0.416</v>
      </c>
      <c r="K6" s="180">
        <v>0.5</v>
      </c>
      <c r="L6" s="180">
        <f aca="true" t="shared" si="3" ref="L6:L29">J6*K6</f>
        <v>0.208</v>
      </c>
    </row>
    <row r="7" spans="1:12" ht="11.25">
      <c r="A7" s="101">
        <v>2</v>
      </c>
      <c r="B7" s="16" t="s">
        <v>173</v>
      </c>
      <c r="C7" s="48">
        <v>1011.9</v>
      </c>
      <c r="D7" s="48">
        <v>1011.9</v>
      </c>
      <c r="E7" s="85">
        <f t="shared" si="0"/>
        <v>0</v>
      </c>
      <c r="F7" s="33">
        <v>3243.7</v>
      </c>
      <c r="G7" s="33">
        <v>1558</v>
      </c>
      <c r="H7" s="196">
        <f t="shared" si="1"/>
        <v>1685.6999999999998</v>
      </c>
      <c r="I7" s="178">
        <f t="shared" si="2"/>
        <v>0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3594.5</v>
      </c>
      <c r="D8" s="48">
        <v>3563.5</v>
      </c>
      <c r="E8" s="85">
        <f t="shared" si="0"/>
        <v>31</v>
      </c>
      <c r="F8" s="33">
        <v>7493.8</v>
      </c>
      <c r="G8" s="33">
        <v>4368.6</v>
      </c>
      <c r="H8" s="196">
        <f t="shared" si="1"/>
        <v>3125.2</v>
      </c>
      <c r="I8" s="178">
        <f t="shared" si="2"/>
        <v>0.9919365160629721</v>
      </c>
      <c r="J8" s="179">
        <v>0.094</v>
      </c>
      <c r="K8" s="180">
        <v>0.5</v>
      </c>
      <c r="L8" s="180">
        <f t="shared" si="3"/>
        <v>0.047</v>
      </c>
    </row>
    <row r="9" spans="1:12" ht="11.25">
      <c r="A9" s="101">
        <v>4</v>
      </c>
      <c r="B9" s="16" t="s">
        <v>176</v>
      </c>
      <c r="C9" s="48">
        <v>22.4</v>
      </c>
      <c r="D9" s="48"/>
      <c r="E9" s="85">
        <f t="shared" si="0"/>
        <v>22.4</v>
      </c>
      <c r="F9" s="33">
        <v>1876.8</v>
      </c>
      <c r="G9" s="33">
        <v>498.3</v>
      </c>
      <c r="H9" s="196">
        <f t="shared" si="1"/>
        <v>1378.5</v>
      </c>
      <c r="I9" s="178">
        <f t="shared" si="2"/>
        <v>1.6249546608632572</v>
      </c>
      <c r="J9" s="179">
        <v>0.157</v>
      </c>
      <c r="K9" s="180">
        <v>0.5</v>
      </c>
      <c r="L9" s="180">
        <f t="shared" si="3"/>
        <v>0.0785</v>
      </c>
    </row>
    <row r="10" spans="1:12" ht="11.25">
      <c r="A10" s="101">
        <v>5</v>
      </c>
      <c r="B10" s="16" t="s">
        <v>177</v>
      </c>
      <c r="C10" s="48">
        <v>38.5</v>
      </c>
      <c r="D10" s="48"/>
      <c r="E10" s="85">
        <f t="shared" si="0"/>
        <v>38.5</v>
      </c>
      <c r="F10" s="33">
        <v>1630</v>
      </c>
      <c r="G10" s="33">
        <v>288.3</v>
      </c>
      <c r="H10" s="196">
        <f t="shared" si="1"/>
        <v>1341.7</v>
      </c>
      <c r="I10" s="178">
        <f t="shared" si="2"/>
        <v>2.8694939256167546</v>
      </c>
      <c r="J10" s="179">
        <v>0.282</v>
      </c>
      <c r="K10" s="180">
        <v>0.5</v>
      </c>
      <c r="L10" s="180">
        <f t="shared" si="3"/>
        <v>0.141</v>
      </c>
    </row>
    <row r="11" spans="1:12" ht="11.25">
      <c r="A11" s="101">
        <v>6</v>
      </c>
      <c r="B11" s="16" t="s">
        <v>178</v>
      </c>
      <c r="C11" s="48"/>
      <c r="D11" s="48"/>
      <c r="E11" s="85">
        <f t="shared" si="0"/>
        <v>0</v>
      </c>
      <c r="F11" s="33">
        <v>1809.5</v>
      </c>
      <c r="G11" s="33">
        <v>504.3</v>
      </c>
      <c r="H11" s="196">
        <f t="shared" si="1"/>
        <v>1305.2</v>
      </c>
      <c r="I11" s="178">
        <f t="shared" si="2"/>
        <v>0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>
        <v>40.4</v>
      </c>
      <c r="D12" s="48">
        <v>20</v>
      </c>
      <c r="E12" s="85">
        <f t="shared" si="0"/>
        <v>20.4</v>
      </c>
      <c r="F12" s="33">
        <v>2099.2</v>
      </c>
      <c r="G12" s="33">
        <v>407.5</v>
      </c>
      <c r="H12" s="196">
        <f t="shared" si="1"/>
        <v>1691.6999999999998</v>
      </c>
      <c r="I12" s="178">
        <f t="shared" si="2"/>
        <v>1.2058875687178578</v>
      </c>
      <c r="J12" s="179">
        <v>0.116</v>
      </c>
      <c r="K12" s="180">
        <v>0.5</v>
      </c>
      <c r="L12" s="180">
        <f t="shared" si="3"/>
        <v>0.058</v>
      </c>
    </row>
    <row r="13" spans="1:12" ht="11.25">
      <c r="A13" s="101">
        <v>8</v>
      </c>
      <c r="B13" s="16" t="s">
        <v>181</v>
      </c>
      <c r="C13" s="48">
        <v>64</v>
      </c>
      <c r="D13" s="48"/>
      <c r="E13" s="85">
        <f t="shared" si="0"/>
        <v>64</v>
      </c>
      <c r="F13" s="33">
        <v>4239.1</v>
      </c>
      <c r="G13" s="33">
        <v>1117</v>
      </c>
      <c r="H13" s="196">
        <f t="shared" si="1"/>
        <v>3122.1000000000004</v>
      </c>
      <c r="I13" s="178">
        <f t="shared" si="2"/>
        <v>2.04990230934307</v>
      </c>
      <c r="J13" s="179">
        <v>0.2</v>
      </c>
      <c r="K13" s="180">
        <v>0.5</v>
      </c>
      <c r="L13" s="180">
        <f t="shared" si="3"/>
        <v>0.1</v>
      </c>
    </row>
    <row r="14" spans="1:12" ht="11.25">
      <c r="A14" s="101">
        <v>9</v>
      </c>
      <c r="B14" s="16" t="s">
        <v>180</v>
      </c>
      <c r="C14" s="48">
        <v>5.4</v>
      </c>
      <c r="D14" s="48"/>
      <c r="E14" s="85">
        <f t="shared" si="0"/>
        <v>5.4</v>
      </c>
      <c r="F14" s="33">
        <v>1506.1</v>
      </c>
      <c r="G14" s="33">
        <v>381.7</v>
      </c>
      <c r="H14" s="196">
        <f t="shared" si="1"/>
        <v>1124.3999999999999</v>
      </c>
      <c r="I14" s="178">
        <f t="shared" si="2"/>
        <v>0.4802561366061901</v>
      </c>
      <c r="J14" s="179">
        <v>0.043</v>
      </c>
      <c r="K14" s="180">
        <v>0.5</v>
      </c>
      <c r="L14" s="180">
        <f t="shared" si="3"/>
        <v>0.0215</v>
      </c>
    </row>
    <row r="15" spans="1:12" ht="11.25">
      <c r="A15" s="101">
        <v>10</v>
      </c>
      <c r="B15" s="16" t="s">
        <v>182</v>
      </c>
      <c r="C15" s="48">
        <v>40</v>
      </c>
      <c r="D15" s="48"/>
      <c r="E15" s="85">
        <f t="shared" si="0"/>
        <v>40</v>
      </c>
      <c r="F15" s="33">
        <v>3267.8</v>
      </c>
      <c r="G15" s="33">
        <v>703.3</v>
      </c>
      <c r="H15" s="196">
        <f t="shared" si="1"/>
        <v>2564.5</v>
      </c>
      <c r="I15" s="178">
        <f t="shared" si="2"/>
        <v>1.5597582374731915</v>
      </c>
      <c r="J15" s="179">
        <v>0.151</v>
      </c>
      <c r="K15" s="180">
        <v>0.5</v>
      </c>
      <c r="L15" s="180">
        <f t="shared" si="3"/>
        <v>0.0755</v>
      </c>
    </row>
    <row r="16" spans="1:12" ht="11.25">
      <c r="A16" s="101">
        <v>11</v>
      </c>
      <c r="B16" s="16" t="s">
        <v>183</v>
      </c>
      <c r="C16" s="48"/>
      <c r="D16" s="48"/>
      <c r="E16" s="85">
        <f t="shared" si="0"/>
        <v>0</v>
      </c>
      <c r="F16" s="33">
        <v>3862.7</v>
      </c>
      <c r="G16" s="33">
        <v>1108</v>
      </c>
      <c r="H16" s="196">
        <f t="shared" si="1"/>
        <v>2754.7</v>
      </c>
      <c r="I16" s="178">
        <f t="shared" si="2"/>
        <v>0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126.8</v>
      </c>
      <c r="D17" s="48"/>
      <c r="E17" s="85">
        <f t="shared" si="0"/>
        <v>126.8</v>
      </c>
      <c r="F17" s="33">
        <v>3590.2</v>
      </c>
      <c r="G17" s="33">
        <v>737</v>
      </c>
      <c r="H17" s="196">
        <f t="shared" si="1"/>
        <v>2853.2</v>
      </c>
      <c r="I17" s="178">
        <f t="shared" si="2"/>
        <v>4.444132903406701</v>
      </c>
      <c r="J17" s="179">
        <v>0.439</v>
      </c>
      <c r="K17" s="180">
        <v>0.5</v>
      </c>
      <c r="L17" s="180">
        <f t="shared" si="3"/>
        <v>0.2195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6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6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6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6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6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6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6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6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6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6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6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6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206" t="s">
        <v>65</v>
      </c>
      <c r="B30" s="207"/>
      <c r="C30" s="30">
        <f aca="true" t="shared" si="4" ref="C30:H30">SUM(C6:C29)</f>
        <v>7755.2</v>
      </c>
      <c r="D30" s="30">
        <f t="shared" si="4"/>
        <v>7193.1</v>
      </c>
      <c r="E30" s="142">
        <f t="shared" si="4"/>
        <v>562.1000000000003</v>
      </c>
      <c r="F30" s="142">
        <f t="shared" si="4"/>
        <v>44265.99999999999</v>
      </c>
      <c r="G30" s="142">
        <f>SUM(G6:G29)</f>
        <v>16243.8</v>
      </c>
      <c r="H30" s="86">
        <f t="shared" si="4"/>
        <v>28022.200000000004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:J1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4" ht="11.25">
      <c r="A2" s="114"/>
      <c r="B2" s="115"/>
      <c r="C2" s="115"/>
      <c r="D2" s="115"/>
    </row>
    <row r="3" spans="1:14" ht="173.25" customHeight="1">
      <c r="A3" s="208" t="s">
        <v>3</v>
      </c>
      <c r="B3" s="200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192</v>
      </c>
      <c r="I3" s="161" t="s">
        <v>130</v>
      </c>
      <c r="J3" s="99" t="s">
        <v>131</v>
      </c>
      <c r="K3" s="5" t="s">
        <v>83</v>
      </c>
      <c r="L3" s="200" t="s">
        <v>4</v>
      </c>
      <c r="M3" s="200" t="s">
        <v>5</v>
      </c>
      <c r="N3" s="29" t="s">
        <v>6</v>
      </c>
    </row>
    <row r="4" spans="1:14" ht="53.25" customHeight="1">
      <c r="A4" s="209"/>
      <c r="B4" s="201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201"/>
      <c r="M4" s="201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1412.7</v>
      </c>
      <c r="D6" s="18">
        <v>215.2</v>
      </c>
      <c r="E6" s="155">
        <v>1197.5</v>
      </c>
      <c r="F6" s="164">
        <v>0</v>
      </c>
      <c r="G6" s="165">
        <v>0</v>
      </c>
      <c r="H6" s="33">
        <v>9647.1</v>
      </c>
      <c r="I6" s="33">
        <v>4571.8</v>
      </c>
      <c r="J6" s="166">
        <f aca="true" t="shared" si="0" ref="J6:J29">H6-I6</f>
        <v>5075.3</v>
      </c>
      <c r="K6" s="167">
        <f aca="true" t="shared" si="1" ref="K6:K29">(E6+F6+G6)/J6*100</f>
        <v>23.594664354816462</v>
      </c>
      <c r="L6" s="168">
        <v>0.928</v>
      </c>
      <c r="M6" s="126">
        <v>1.5</v>
      </c>
      <c r="N6" s="126">
        <f aca="true" t="shared" si="2" ref="N6:N29">L6*M6</f>
        <v>1.3920000000000001</v>
      </c>
    </row>
    <row r="7" spans="1:14" ht="11.25">
      <c r="A7" s="101">
        <v>2</v>
      </c>
      <c r="B7" s="16" t="s">
        <v>173</v>
      </c>
      <c r="C7" s="85">
        <v>815.5</v>
      </c>
      <c r="D7" s="18">
        <v>69.6</v>
      </c>
      <c r="E7" s="85">
        <v>745.9</v>
      </c>
      <c r="F7" s="164">
        <v>0</v>
      </c>
      <c r="G7" s="165">
        <v>0</v>
      </c>
      <c r="H7" s="33">
        <v>3243.7</v>
      </c>
      <c r="I7" s="33">
        <v>1558</v>
      </c>
      <c r="J7" s="166">
        <f t="shared" si="0"/>
        <v>1685.6999999999998</v>
      </c>
      <c r="K7" s="167">
        <f t="shared" si="1"/>
        <v>44.248680073559946</v>
      </c>
      <c r="L7" s="168">
        <v>0.515</v>
      </c>
      <c r="M7" s="126">
        <v>1.5</v>
      </c>
      <c r="N7" s="126">
        <f t="shared" si="2"/>
        <v>0.7725</v>
      </c>
    </row>
    <row r="8" spans="1:14" ht="11.25">
      <c r="A8" s="101">
        <v>3</v>
      </c>
      <c r="B8" s="16" t="s">
        <v>175</v>
      </c>
      <c r="C8" s="141">
        <v>1748.3</v>
      </c>
      <c r="D8" s="18">
        <v>103.6</v>
      </c>
      <c r="E8" s="141">
        <v>1644.7</v>
      </c>
      <c r="F8" s="164">
        <v>0</v>
      </c>
      <c r="G8" s="165">
        <v>0</v>
      </c>
      <c r="H8" s="33">
        <v>7493.8</v>
      </c>
      <c r="I8" s="33">
        <v>4368.6</v>
      </c>
      <c r="J8" s="166">
        <f t="shared" si="0"/>
        <v>3125.2</v>
      </c>
      <c r="K8" s="167">
        <f t="shared" si="1"/>
        <v>52.62703186996033</v>
      </c>
      <c r="L8" s="168">
        <v>0.347</v>
      </c>
      <c r="M8" s="126">
        <v>1.5</v>
      </c>
      <c r="N8" s="126">
        <f t="shared" si="2"/>
        <v>0.5205</v>
      </c>
    </row>
    <row r="9" spans="1:14" ht="11.25">
      <c r="A9" s="101">
        <v>4</v>
      </c>
      <c r="B9" s="16" t="s">
        <v>176</v>
      </c>
      <c r="C9" s="85">
        <v>660.5</v>
      </c>
      <c r="D9" s="18">
        <v>77.6</v>
      </c>
      <c r="E9" s="85">
        <v>582.9</v>
      </c>
      <c r="F9" s="164">
        <v>0</v>
      </c>
      <c r="G9" s="165">
        <v>0</v>
      </c>
      <c r="H9" s="33">
        <v>1876.8</v>
      </c>
      <c r="I9" s="33">
        <v>498.3</v>
      </c>
      <c r="J9" s="166">
        <f t="shared" si="0"/>
        <v>1378.5</v>
      </c>
      <c r="K9" s="167">
        <f t="shared" si="1"/>
        <v>42.28509249183895</v>
      </c>
      <c r="L9" s="168">
        <v>0.554</v>
      </c>
      <c r="M9" s="126">
        <v>1.5</v>
      </c>
      <c r="N9" s="126">
        <v>0.831</v>
      </c>
    </row>
    <row r="10" spans="1:14" ht="11.25">
      <c r="A10" s="101">
        <v>5</v>
      </c>
      <c r="B10" s="16" t="s">
        <v>177</v>
      </c>
      <c r="C10" s="85">
        <v>788.2</v>
      </c>
      <c r="D10" s="18">
        <v>77.6</v>
      </c>
      <c r="E10" s="85">
        <v>710.6</v>
      </c>
      <c r="F10" s="164">
        <v>0</v>
      </c>
      <c r="G10" s="165">
        <v>0</v>
      </c>
      <c r="H10" s="33">
        <v>1630</v>
      </c>
      <c r="I10" s="33">
        <v>288.3</v>
      </c>
      <c r="J10" s="166">
        <f t="shared" si="0"/>
        <v>1341.7</v>
      </c>
      <c r="K10" s="167">
        <f t="shared" si="1"/>
        <v>52.9626593128121</v>
      </c>
      <c r="L10" s="168">
        <v>0.341</v>
      </c>
      <c r="M10" s="126">
        <v>1.5</v>
      </c>
      <c r="N10" s="126">
        <v>0.511</v>
      </c>
    </row>
    <row r="11" spans="1:14" ht="11.25">
      <c r="A11" s="101">
        <v>6</v>
      </c>
      <c r="B11" s="16" t="s">
        <v>178</v>
      </c>
      <c r="C11" s="85">
        <v>741.7</v>
      </c>
      <c r="D11" s="18">
        <v>77.6</v>
      </c>
      <c r="E11" s="85">
        <v>664.1</v>
      </c>
      <c r="F11" s="164">
        <v>0</v>
      </c>
      <c r="G11" s="165">
        <v>0</v>
      </c>
      <c r="H11" s="33">
        <v>1809.5</v>
      </c>
      <c r="I11" s="33">
        <v>504.3</v>
      </c>
      <c r="J11" s="166">
        <f t="shared" si="0"/>
        <v>1305.2</v>
      </c>
      <c r="K11" s="167">
        <f t="shared" si="1"/>
        <v>50.881091020533255</v>
      </c>
      <c r="L11" s="168">
        <v>0.382</v>
      </c>
      <c r="M11" s="126">
        <v>1.5</v>
      </c>
      <c r="N11" s="126">
        <f t="shared" si="2"/>
        <v>0.573</v>
      </c>
    </row>
    <row r="12" spans="1:14" ht="11.25">
      <c r="A12" s="101">
        <v>7</v>
      </c>
      <c r="B12" s="16" t="s">
        <v>179</v>
      </c>
      <c r="C12" s="85">
        <v>800.2</v>
      </c>
      <c r="D12" s="18">
        <v>112.2</v>
      </c>
      <c r="E12" s="85">
        <v>688</v>
      </c>
      <c r="F12" s="164">
        <v>0</v>
      </c>
      <c r="G12" s="165">
        <v>0</v>
      </c>
      <c r="H12" s="33">
        <v>2099.2</v>
      </c>
      <c r="I12" s="33">
        <v>407.5</v>
      </c>
      <c r="J12" s="166">
        <f t="shared" si="0"/>
        <v>1691.6999999999998</v>
      </c>
      <c r="K12" s="167">
        <f t="shared" si="1"/>
        <v>40.66914937636697</v>
      </c>
      <c r="L12" s="168">
        <v>0.587</v>
      </c>
      <c r="M12" s="126">
        <v>1.5</v>
      </c>
      <c r="N12" s="126">
        <f t="shared" si="2"/>
        <v>0.8805</v>
      </c>
    </row>
    <row r="13" spans="1:14" ht="11.25">
      <c r="A13" s="101">
        <v>8</v>
      </c>
      <c r="B13" s="16" t="s">
        <v>181</v>
      </c>
      <c r="C13" s="85">
        <v>1668.6</v>
      </c>
      <c r="D13" s="18">
        <v>115.2</v>
      </c>
      <c r="E13" s="85">
        <v>1553.4</v>
      </c>
      <c r="F13" s="164">
        <v>0</v>
      </c>
      <c r="G13" s="165">
        <v>0</v>
      </c>
      <c r="H13" s="33">
        <v>4239.1</v>
      </c>
      <c r="I13" s="33">
        <v>1117</v>
      </c>
      <c r="J13" s="166">
        <f t="shared" si="0"/>
        <v>3122.1000000000004</v>
      </c>
      <c r="K13" s="167">
        <f t="shared" si="1"/>
        <v>49.754972614586336</v>
      </c>
      <c r="L13" s="168">
        <v>0.405</v>
      </c>
      <c r="M13" s="126">
        <v>1.5</v>
      </c>
      <c r="N13" s="126">
        <f t="shared" si="2"/>
        <v>0.6075</v>
      </c>
    </row>
    <row r="14" spans="1:14" ht="11.25">
      <c r="A14" s="101">
        <v>9</v>
      </c>
      <c r="B14" s="16" t="s">
        <v>180</v>
      </c>
      <c r="C14" s="85">
        <v>673.9</v>
      </c>
      <c r="D14" s="18">
        <v>77.6</v>
      </c>
      <c r="E14" s="85">
        <v>596.3</v>
      </c>
      <c r="F14" s="164">
        <v>0</v>
      </c>
      <c r="G14" s="165">
        <v>0</v>
      </c>
      <c r="H14" s="33">
        <v>1506.1</v>
      </c>
      <c r="I14" s="33">
        <v>381.7</v>
      </c>
      <c r="J14" s="166">
        <f t="shared" si="0"/>
        <v>1124.3999999999999</v>
      </c>
      <c r="K14" s="167">
        <f t="shared" si="1"/>
        <v>53.0327285663465</v>
      </c>
      <c r="L14" s="168">
        <v>0.339</v>
      </c>
      <c r="M14" s="126">
        <v>1.5</v>
      </c>
      <c r="N14" s="126">
        <v>0.509</v>
      </c>
    </row>
    <row r="15" spans="1:14" ht="11.25">
      <c r="A15" s="101">
        <v>10</v>
      </c>
      <c r="B15" s="16" t="s">
        <v>182</v>
      </c>
      <c r="C15" s="85">
        <v>1332.8</v>
      </c>
      <c r="D15" s="18">
        <v>106.4</v>
      </c>
      <c r="E15" s="85">
        <v>1226.4</v>
      </c>
      <c r="F15" s="164">
        <v>0</v>
      </c>
      <c r="G15" s="165">
        <v>0</v>
      </c>
      <c r="H15" s="33">
        <v>3267.8</v>
      </c>
      <c r="I15" s="33">
        <v>703.3</v>
      </c>
      <c r="J15" s="166">
        <f t="shared" si="0"/>
        <v>2564.5</v>
      </c>
      <c r="K15" s="167">
        <f t="shared" si="1"/>
        <v>47.82218756092806</v>
      </c>
      <c r="L15" s="168">
        <v>0.444</v>
      </c>
      <c r="M15" s="126">
        <v>1.5</v>
      </c>
      <c r="N15" s="126">
        <v>0.666</v>
      </c>
    </row>
    <row r="16" spans="1:14" ht="11.25">
      <c r="A16" s="101">
        <v>11</v>
      </c>
      <c r="B16" s="16" t="s">
        <v>183</v>
      </c>
      <c r="C16" s="85">
        <v>1507.3</v>
      </c>
      <c r="D16" s="18">
        <v>115.2</v>
      </c>
      <c r="E16" s="85">
        <v>1392.1</v>
      </c>
      <c r="F16" s="164">
        <v>0</v>
      </c>
      <c r="G16" s="165">
        <v>0</v>
      </c>
      <c r="H16" s="33">
        <v>3862.7</v>
      </c>
      <c r="I16" s="33">
        <v>1108</v>
      </c>
      <c r="J16" s="166">
        <f t="shared" si="0"/>
        <v>2754.7</v>
      </c>
      <c r="K16" s="167">
        <f t="shared" si="1"/>
        <v>50.53544850618942</v>
      </c>
      <c r="L16" s="168">
        <v>0.389</v>
      </c>
      <c r="M16" s="126">
        <v>1.5</v>
      </c>
      <c r="N16" s="126">
        <f t="shared" si="2"/>
        <v>0.5835</v>
      </c>
    </row>
    <row r="17" spans="1:14" ht="11.25">
      <c r="A17" s="101">
        <v>12</v>
      </c>
      <c r="B17" s="16" t="s">
        <v>184</v>
      </c>
      <c r="C17" s="141">
        <v>1394.1</v>
      </c>
      <c r="D17" s="18">
        <v>115.2</v>
      </c>
      <c r="E17" s="141">
        <v>1278.9</v>
      </c>
      <c r="F17" s="164">
        <v>0</v>
      </c>
      <c r="G17" s="165">
        <v>0</v>
      </c>
      <c r="H17" s="33">
        <v>3590.2</v>
      </c>
      <c r="I17" s="33">
        <v>737</v>
      </c>
      <c r="J17" s="166">
        <f t="shared" si="0"/>
        <v>2853.2</v>
      </c>
      <c r="K17" s="167">
        <f t="shared" si="1"/>
        <v>44.82335623159962</v>
      </c>
      <c r="L17" s="168">
        <v>0.504</v>
      </c>
      <c r="M17" s="126">
        <v>1.5</v>
      </c>
      <c r="N17" s="126">
        <f t="shared" si="2"/>
        <v>0.756</v>
      </c>
    </row>
    <row r="18" spans="1:14" ht="11.25">
      <c r="A18" s="101">
        <v>13</v>
      </c>
      <c r="B18" s="48"/>
      <c r="C18" s="85"/>
      <c r="D18" s="18">
        <f aca="true" t="shared" si="3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3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3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3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3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3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3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3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3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3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3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3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206" t="s">
        <v>78</v>
      </c>
      <c r="B30" s="207"/>
      <c r="C30" s="30">
        <f>SUM(C6:C29)</f>
        <v>13543.799999999997</v>
      </c>
      <c r="D30" s="30">
        <f aca="true" t="shared" si="4" ref="D30:J30">SUM(D6:D29)</f>
        <v>1263.0000000000002</v>
      </c>
      <c r="E30" s="174">
        <f t="shared" si="4"/>
        <v>12280.8</v>
      </c>
      <c r="F30" s="174">
        <f t="shared" si="4"/>
        <v>0</v>
      </c>
      <c r="G30" s="175">
        <f t="shared" si="4"/>
        <v>0</v>
      </c>
      <c r="H30" s="175">
        <f t="shared" si="4"/>
        <v>44265.99999999999</v>
      </c>
      <c r="I30" s="175">
        <f t="shared" si="4"/>
        <v>16243.8</v>
      </c>
      <c r="J30" s="175">
        <f t="shared" si="4"/>
        <v>28022.200000000004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F17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2" ht="11.25">
      <c r="A2" s="114"/>
      <c r="B2" s="115"/>
    </row>
    <row r="3" spans="1:10" ht="143.25" customHeight="1">
      <c r="A3" s="208" t="s">
        <v>3</v>
      </c>
      <c r="B3" s="206" t="s">
        <v>102</v>
      </c>
      <c r="C3" s="99" t="s">
        <v>114</v>
      </c>
      <c r="D3" s="36" t="s">
        <v>200</v>
      </c>
      <c r="E3" s="36" t="s">
        <v>215</v>
      </c>
      <c r="F3" s="28" t="s">
        <v>132</v>
      </c>
      <c r="G3" s="28" t="s">
        <v>24</v>
      </c>
      <c r="H3" s="200" t="s">
        <v>80</v>
      </c>
      <c r="I3" s="200" t="s">
        <v>19</v>
      </c>
      <c r="J3" s="29" t="s">
        <v>6</v>
      </c>
    </row>
    <row r="4" spans="1:10" ht="49.5" customHeight="1">
      <c r="A4" s="208"/>
      <c r="B4" s="206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201"/>
      <c r="I4" s="201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9647.1</v>
      </c>
      <c r="E6" s="33">
        <v>4571.8</v>
      </c>
      <c r="F6" s="85">
        <f aca="true" t="shared" si="0" ref="F6:F29">D6-E6</f>
        <v>5075.3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3243.7</v>
      </c>
      <c r="E7" s="33">
        <v>1558</v>
      </c>
      <c r="F7" s="85">
        <f t="shared" si="0"/>
        <v>1685.6999999999998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7493.8</v>
      </c>
      <c r="E8" s="33">
        <v>4368.6</v>
      </c>
      <c r="F8" s="85">
        <f t="shared" si="0"/>
        <v>3125.2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1876.8</v>
      </c>
      <c r="E9" s="33">
        <v>498.3</v>
      </c>
      <c r="F9" s="85">
        <f t="shared" si="0"/>
        <v>1378.5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1630</v>
      </c>
      <c r="E10" s="33">
        <v>288.3</v>
      </c>
      <c r="F10" s="85">
        <f t="shared" si="0"/>
        <v>1341.7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1809.5</v>
      </c>
      <c r="E11" s="33">
        <v>504.3</v>
      </c>
      <c r="F11" s="85">
        <f t="shared" si="0"/>
        <v>1305.2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2099.2</v>
      </c>
      <c r="E12" s="33">
        <v>407.5</v>
      </c>
      <c r="F12" s="85">
        <f t="shared" si="0"/>
        <v>1691.6999999999998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4239.1</v>
      </c>
      <c r="E13" s="33">
        <v>1117</v>
      </c>
      <c r="F13" s="85">
        <f t="shared" si="0"/>
        <v>3122.1000000000004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1506.1</v>
      </c>
      <c r="E14" s="33">
        <v>381.7</v>
      </c>
      <c r="F14" s="85">
        <f t="shared" si="0"/>
        <v>1124.3999999999999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3267.8</v>
      </c>
      <c r="E15" s="33">
        <v>703.3</v>
      </c>
      <c r="F15" s="85">
        <f t="shared" si="0"/>
        <v>2564.5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3862.7</v>
      </c>
      <c r="E16" s="33">
        <v>1108</v>
      </c>
      <c r="F16" s="85">
        <f t="shared" si="0"/>
        <v>2754.7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96">
        <v>0</v>
      </c>
      <c r="D17" s="33">
        <v>3590.2</v>
      </c>
      <c r="E17" s="33">
        <v>737</v>
      </c>
      <c r="F17" s="85">
        <f t="shared" si="0"/>
        <v>2853.2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206" t="s">
        <v>78</v>
      </c>
      <c r="B30" s="207"/>
      <c r="C30" s="86">
        <f>SUM(C6:C29)</f>
        <v>0</v>
      </c>
      <c r="D30" s="86">
        <f>SUM(D6:D29)</f>
        <v>44265.99999999999</v>
      </c>
      <c r="E30" s="86">
        <f>SUM(E6:E29)</f>
        <v>16243.8</v>
      </c>
      <c r="F30" s="142">
        <f>SUM(F6:F29)</f>
        <v>28022.200000000004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202" t="s">
        <v>79</v>
      </c>
      <c r="B1" s="202"/>
      <c r="C1" s="202"/>
      <c r="D1" s="202"/>
      <c r="E1" s="202"/>
      <c r="F1" s="202"/>
      <c r="G1" s="202"/>
      <c r="H1" s="202"/>
      <c r="I1" s="144"/>
      <c r="J1" s="144"/>
      <c r="K1" s="144"/>
    </row>
    <row r="2" spans="1:2" ht="11.25">
      <c r="A2" s="114"/>
      <c r="B2" s="115"/>
    </row>
    <row r="3" spans="1:8" ht="72" customHeight="1">
      <c r="A3" s="208" t="s">
        <v>3</v>
      </c>
      <c r="B3" s="206" t="s">
        <v>102</v>
      </c>
      <c r="C3" s="99" t="s">
        <v>115</v>
      </c>
      <c r="D3" s="83" t="s">
        <v>144</v>
      </c>
      <c r="E3" s="99" t="s">
        <v>24</v>
      </c>
      <c r="F3" s="200" t="s">
        <v>80</v>
      </c>
      <c r="G3" s="200" t="s">
        <v>5</v>
      </c>
      <c r="H3" s="29" t="s">
        <v>6</v>
      </c>
    </row>
    <row r="4" spans="1:8" ht="38.25" customHeight="1">
      <c r="A4" s="209"/>
      <c r="B4" s="206"/>
      <c r="C4" s="135" t="s">
        <v>81</v>
      </c>
      <c r="D4" s="135" t="s">
        <v>76</v>
      </c>
      <c r="E4" s="145" t="s">
        <v>77</v>
      </c>
      <c r="F4" s="201"/>
      <c r="G4" s="201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1200.7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776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55">
        <v>1412.7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815.5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141">
        <v>1748.3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660.5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788.2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741.7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800.2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1668.6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673.9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85">
        <v>1332.8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85">
        <v>1507.3</v>
      </c>
      <c r="E18" s="138">
        <f t="shared" si="0"/>
        <v>0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1">
        <v>1394.1</v>
      </c>
      <c r="E19" s="138">
        <f t="shared" si="0"/>
        <v>0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6" t="s">
        <v>78</v>
      </c>
      <c r="B30" s="207"/>
      <c r="C30" s="153">
        <f>SUM(C6:C29)</f>
        <v>0</v>
      </c>
      <c r="D30" s="142">
        <f>SUM(D6:D29)</f>
        <v>15520.499999999998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" sqref="D9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202" t="s">
        <v>72</v>
      </c>
      <c r="B1" s="202"/>
      <c r="C1" s="202"/>
      <c r="D1" s="202"/>
      <c r="E1" s="202"/>
      <c r="F1" s="202"/>
      <c r="G1" s="202"/>
      <c r="H1" s="202"/>
      <c r="I1" s="134"/>
      <c r="J1" s="134"/>
      <c r="K1" s="134"/>
    </row>
    <row r="2" spans="1:2" ht="11.25">
      <c r="A2" s="114"/>
      <c r="B2" s="115"/>
    </row>
    <row r="3" spans="1:8" ht="78.75" customHeight="1">
      <c r="A3" s="208" t="s">
        <v>73</v>
      </c>
      <c r="B3" s="206" t="s">
        <v>102</v>
      </c>
      <c r="C3" s="99" t="s">
        <v>116</v>
      </c>
      <c r="D3" s="99" t="s">
        <v>117</v>
      </c>
      <c r="E3" s="99" t="s">
        <v>24</v>
      </c>
      <c r="F3" s="200" t="s">
        <v>74</v>
      </c>
      <c r="G3" s="200" t="s">
        <v>5</v>
      </c>
      <c r="H3" s="29" t="s">
        <v>6</v>
      </c>
    </row>
    <row r="4" spans="1:8" ht="45" customHeight="1">
      <c r="A4" s="209"/>
      <c r="B4" s="206"/>
      <c r="C4" s="135" t="s">
        <v>75</v>
      </c>
      <c r="D4" s="135" t="s">
        <v>76</v>
      </c>
      <c r="E4" s="136" t="s">
        <v>77</v>
      </c>
      <c r="F4" s="201"/>
      <c r="G4" s="201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269.7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140.9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484.6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74.6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157.6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157.1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238.9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498.4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119.9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387.4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418.3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256.1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6" t="s">
        <v>78</v>
      </c>
      <c r="B30" s="207"/>
      <c r="C30" s="86">
        <f>SUM(C6:C29)</f>
        <v>0</v>
      </c>
      <c r="D30" s="142">
        <f>SUM(D6:D29)</f>
        <v>3203.5000000000005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202" t="s">
        <v>118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8" t="s">
        <v>3</v>
      </c>
      <c r="B3" s="206" t="s">
        <v>102</v>
      </c>
      <c r="C3" s="68" t="s">
        <v>66</v>
      </c>
      <c r="D3" s="28" t="s">
        <v>145</v>
      </c>
      <c r="E3" s="28" t="s">
        <v>119</v>
      </c>
      <c r="F3" s="36" t="s">
        <v>193</v>
      </c>
      <c r="G3" s="36" t="s">
        <v>194</v>
      </c>
      <c r="H3" s="36" t="s">
        <v>195</v>
      </c>
      <c r="I3" s="99" t="s">
        <v>133</v>
      </c>
      <c r="J3" s="99" t="s">
        <v>24</v>
      </c>
      <c r="K3" s="200" t="s">
        <v>67</v>
      </c>
      <c r="L3" s="200" t="s">
        <v>5</v>
      </c>
      <c r="M3" s="29" t="s">
        <v>6</v>
      </c>
    </row>
    <row r="4" spans="1:13" ht="43.5" customHeight="1">
      <c r="A4" s="208"/>
      <c r="B4" s="206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201"/>
      <c r="L4" s="201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7697.8</v>
      </c>
      <c r="G6" s="33">
        <v>2740.9</v>
      </c>
      <c r="H6" s="54">
        <v>1170.7</v>
      </c>
      <c r="I6" s="123">
        <f aca="true" t="shared" si="1" ref="I6:I29">F6-G6-H6</f>
        <v>3786.2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3052.4</v>
      </c>
      <c r="G7" s="33">
        <v>1064.5</v>
      </c>
      <c r="H7" s="54">
        <v>461.5</v>
      </c>
      <c r="I7" s="123">
        <f t="shared" si="1"/>
        <v>1526.4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7252</v>
      </c>
      <c r="G8" s="33">
        <v>3668.4</v>
      </c>
      <c r="H8" s="54">
        <v>531.8</v>
      </c>
      <c r="I8" s="123">
        <f t="shared" si="1"/>
        <v>3051.8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1619.4</v>
      </c>
      <c r="G9" s="33">
        <v>52.6</v>
      </c>
      <c r="H9" s="54">
        <v>347.4</v>
      </c>
      <c r="I9" s="123">
        <f t="shared" si="1"/>
        <v>1219.4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1550.7</v>
      </c>
      <c r="G10" s="33">
        <v>52.6</v>
      </c>
      <c r="H10" s="54">
        <v>195.6</v>
      </c>
      <c r="I10" s="123">
        <f t="shared" si="1"/>
        <v>1302.5000000000002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1724.5</v>
      </c>
      <c r="G11" s="33">
        <v>52.6</v>
      </c>
      <c r="H11" s="54">
        <v>392.2</v>
      </c>
      <c r="I11" s="123">
        <f t="shared" si="1"/>
        <v>1279.7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2087.1</v>
      </c>
      <c r="G12" s="33">
        <v>105</v>
      </c>
      <c r="H12" s="54">
        <v>265.5</v>
      </c>
      <c r="I12" s="123">
        <f t="shared" si="1"/>
        <v>1716.6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3922.9</v>
      </c>
      <c r="G13" s="33">
        <v>105</v>
      </c>
      <c r="H13" s="54">
        <v>748.2</v>
      </c>
      <c r="I13" s="123">
        <f t="shared" si="1"/>
        <v>3069.7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1488</v>
      </c>
      <c r="G14" s="33">
        <v>52.6</v>
      </c>
      <c r="H14" s="54">
        <v>234.8</v>
      </c>
      <c r="I14" s="123">
        <f t="shared" si="1"/>
        <v>1200.6000000000001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2900.9</v>
      </c>
      <c r="G15" s="33">
        <v>105</v>
      </c>
      <c r="H15" s="54">
        <v>458.4</v>
      </c>
      <c r="I15" s="123">
        <f t="shared" si="1"/>
        <v>2337.5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3748</v>
      </c>
      <c r="G16" s="33">
        <v>105</v>
      </c>
      <c r="H16" s="54">
        <v>904.7</v>
      </c>
      <c r="I16" s="123">
        <f t="shared" si="1"/>
        <v>2738.3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3254.7</v>
      </c>
      <c r="G17" s="33">
        <v>105</v>
      </c>
      <c r="H17" s="54">
        <v>548.3</v>
      </c>
      <c r="I17" s="123">
        <f t="shared" si="1"/>
        <v>2601.3999999999996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206" t="s">
        <v>65</v>
      </c>
      <c r="B30" s="207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40298.4</v>
      </c>
      <c r="G30" s="86">
        <f t="shared" si="4"/>
        <v>8209.2</v>
      </c>
      <c r="H30" s="86">
        <f>SUM(H6:H29)</f>
        <v>6259.099999999999</v>
      </c>
      <c r="I30" s="86">
        <f t="shared" si="4"/>
        <v>25830.1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8" t="s">
        <v>3</v>
      </c>
      <c r="B3" s="206" t="s">
        <v>102</v>
      </c>
      <c r="C3" s="28" t="s">
        <v>121</v>
      </c>
      <c r="D3" s="27"/>
      <c r="E3" s="27"/>
      <c r="F3" s="36" t="s">
        <v>196</v>
      </c>
      <c r="G3" s="36" t="s">
        <v>197</v>
      </c>
      <c r="H3" s="36" t="s">
        <v>195</v>
      </c>
      <c r="I3" s="99" t="s">
        <v>134</v>
      </c>
      <c r="J3" s="99" t="s">
        <v>24</v>
      </c>
      <c r="K3" s="200" t="s">
        <v>15</v>
      </c>
      <c r="L3" s="200" t="s">
        <v>63</v>
      </c>
      <c r="M3" s="6" t="s">
        <v>6</v>
      </c>
    </row>
    <row r="4" spans="1:13" s="10" customFormat="1" ht="56.25" customHeight="1">
      <c r="A4" s="208"/>
      <c r="B4" s="206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201"/>
      <c r="L4" s="201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97" t="s">
        <v>174</v>
      </c>
      <c r="C6" s="102">
        <v>0</v>
      </c>
      <c r="D6" s="103"/>
      <c r="E6" s="103"/>
      <c r="F6" s="54">
        <v>7697.8</v>
      </c>
      <c r="G6" s="33">
        <v>2740.9</v>
      </c>
      <c r="H6" s="54">
        <v>1170.7</v>
      </c>
      <c r="I6" s="104">
        <f aca="true" t="shared" si="0" ref="I6:I29">F6-G6-H6</f>
        <v>3786.2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48" t="s">
        <v>173</v>
      </c>
      <c r="C7" s="102">
        <v>0</v>
      </c>
      <c r="D7" s="103"/>
      <c r="E7" s="103"/>
      <c r="F7" s="54">
        <v>3052.4</v>
      </c>
      <c r="G7" s="33">
        <v>1064.5</v>
      </c>
      <c r="H7" s="54">
        <v>461.5</v>
      </c>
      <c r="I7" s="104">
        <f t="shared" si="0"/>
        <v>1526.4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48" t="s">
        <v>175</v>
      </c>
      <c r="C8" s="102">
        <v>0</v>
      </c>
      <c r="D8" s="103"/>
      <c r="E8" s="103"/>
      <c r="F8" s="54">
        <v>7252</v>
      </c>
      <c r="G8" s="33">
        <v>3668.4</v>
      </c>
      <c r="H8" s="54">
        <v>531.8</v>
      </c>
      <c r="I8" s="104">
        <f t="shared" si="0"/>
        <v>3051.8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48" t="s">
        <v>176</v>
      </c>
      <c r="C9" s="102">
        <v>0</v>
      </c>
      <c r="D9" s="103"/>
      <c r="E9" s="103"/>
      <c r="F9" s="54">
        <v>1619.4</v>
      </c>
      <c r="G9" s="33">
        <v>52.6</v>
      </c>
      <c r="H9" s="54">
        <v>347.4</v>
      </c>
      <c r="I9" s="104">
        <f t="shared" si="0"/>
        <v>1219.4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48" t="s">
        <v>177</v>
      </c>
      <c r="C10" s="102">
        <v>0</v>
      </c>
      <c r="D10" s="103"/>
      <c r="E10" s="103"/>
      <c r="F10" s="54">
        <v>1550.7</v>
      </c>
      <c r="G10" s="33">
        <v>52.6</v>
      </c>
      <c r="H10" s="54">
        <v>195.6</v>
      </c>
      <c r="I10" s="104">
        <f t="shared" si="0"/>
        <v>1302.5000000000002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48" t="s">
        <v>178</v>
      </c>
      <c r="C11" s="102">
        <v>0</v>
      </c>
      <c r="D11" s="103"/>
      <c r="E11" s="103"/>
      <c r="F11" s="54">
        <v>1724.5</v>
      </c>
      <c r="G11" s="33">
        <v>52.6</v>
      </c>
      <c r="H11" s="54">
        <v>392.2</v>
      </c>
      <c r="I11" s="104">
        <f t="shared" si="0"/>
        <v>1279.7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48" t="s">
        <v>179</v>
      </c>
      <c r="C12" s="102">
        <v>0</v>
      </c>
      <c r="D12" s="103"/>
      <c r="E12" s="103"/>
      <c r="F12" s="54">
        <v>2087.1</v>
      </c>
      <c r="G12" s="33">
        <v>105</v>
      </c>
      <c r="H12" s="54">
        <v>265.5</v>
      </c>
      <c r="I12" s="104">
        <f t="shared" si="0"/>
        <v>1716.6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48" t="s">
        <v>181</v>
      </c>
      <c r="C13" s="102">
        <v>0</v>
      </c>
      <c r="D13" s="103"/>
      <c r="E13" s="103"/>
      <c r="F13" s="54">
        <v>3922.9</v>
      </c>
      <c r="G13" s="33">
        <v>105</v>
      </c>
      <c r="H13" s="54">
        <v>748.2</v>
      </c>
      <c r="I13" s="104">
        <f t="shared" si="0"/>
        <v>3069.7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48" t="s">
        <v>180</v>
      </c>
      <c r="C14" s="102">
        <v>0</v>
      </c>
      <c r="D14" s="103"/>
      <c r="E14" s="103"/>
      <c r="F14" s="54">
        <v>1488</v>
      </c>
      <c r="G14" s="33">
        <v>52.6</v>
      </c>
      <c r="H14" s="54">
        <v>234.8</v>
      </c>
      <c r="I14" s="104">
        <f t="shared" si="0"/>
        <v>1200.6000000000001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48" t="s">
        <v>182</v>
      </c>
      <c r="C15" s="102">
        <v>0</v>
      </c>
      <c r="D15" s="103"/>
      <c r="E15" s="103"/>
      <c r="F15" s="54">
        <v>2900.9</v>
      </c>
      <c r="G15" s="33">
        <v>105</v>
      </c>
      <c r="H15" s="54">
        <v>458.4</v>
      </c>
      <c r="I15" s="104">
        <f t="shared" si="0"/>
        <v>2337.5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48" t="s">
        <v>183</v>
      </c>
      <c r="C16" s="102">
        <v>0</v>
      </c>
      <c r="D16" s="103"/>
      <c r="E16" s="103"/>
      <c r="F16" s="54">
        <v>3748</v>
      </c>
      <c r="G16" s="33">
        <v>105</v>
      </c>
      <c r="H16" s="54">
        <v>904.7</v>
      </c>
      <c r="I16" s="104">
        <f t="shared" si="0"/>
        <v>2738.3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48" t="s">
        <v>184</v>
      </c>
      <c r="C17" s="102">
        <v>0</v>
      </c>
      <c r="D17" s="103"/>
      <c r="E17" s="103"/>
      <c r="F17" s="54">
        <v>3254.7</v>
      </c>
      <c r="G17" s="33">
        <v>105</v>
      </c>
      <c r="H17" s="54">
        <v>548.3</v>
      </c>
      <c r="I17" s="104">
        <f t="shared" si="0"/>
        <v>2601.3999999999996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98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206" t="s">
        <v>65</v>
      </c>
      <c r="B30" s="207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40298.4</v>
      </c>
      <c r="G30" s="19">
        <f t="shared" si="3"/>
        <v>8209.2</v>
      </c>
      <c r="H30" s="19">
        <f t="shared" si="3"/>
        <v>6259.099999999999</v>
      </c>
      <c r="I30" s="19">
        <f t="shared" si="3"/>
        <v>25830.1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2009-07-22T05:23:50Z</cp:lastPrinted>
  <dcterms:created xsi:type="dcterms:W3CDTF">2007-07-17T04:31:37Z</dcterms:created>
  <dcterms:modified xsi:type="dcterms:W3CDTF">2009-07-24T05:47:52Z</dcterms:modified>
  <cp:category/>
  <cp:version/>
  <cp:contentType/>
  <cp:contentStatus/>
</cp:coreProperties>
</file>