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firstSheet="1" activeTab="2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<sst xmlns="http://schemas.openxmlformats.org/spreadsheetml/2006/main" count="646" uniqueCount="226">
  <si>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</si>
  <si>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</si>
  <si>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</si>
  <si>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</si>
  <si>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</si>
  <si>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</si>
  <si>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</si>
  <si>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</si>
  <si>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</si>
  <si>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</si>
  <si>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</si>
  <si>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</si>
  <si>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</si>
  <si>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</si>
  <si>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</si>
  <si>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</si>
  <si>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</si>
  <si>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</si>
  <si>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</si>
  <si>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</si>
  <si>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</si>
  <si>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</si>
  <si>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</si>
  <si>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</si>
  <si>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</si>
  <si>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</si>
  <si>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</si>
  <si>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</si>
  <si>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</si>
  <si>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</si>
  <si>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</si>
  <si>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</si>
  <si>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</si>
  <si>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</si>
  <si>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</si>
  <si>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</si>
  <si>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</si>
  <si>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</si>
  <si>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</si>
  <si>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</si>
  <si>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</si>
  <si>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</si>
  <si>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</si>
  <si>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</si>
  <si>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</si>
  <si>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</si>
  <si>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</si>
  <si>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</si>
  <si>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</si>
  <si>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</si>
  <si>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</si>
  <si>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</si>
  <si>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</si>
  <si>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</si>
  <si>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</si>
  <si>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</si>
  <si>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</si>
  <si>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</si>
  <si>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</si>
  <si>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</si>
  <si>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</si>
  <si>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</si>
  <si>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</si>
  <si>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</si>
  <si>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</si>
  <si>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</si>
  <si>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</si>
  <si>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</si>
  <si>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</si>
  <si>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</si>
  <si>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</si>
  <si>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</si>
  <si>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</si>
  <si>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</si>
  <si>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</si>
  <si>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</si>
  <si>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</si>
  <si>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</si>
  <si>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</si>
  <si>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</si>
  <si>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</si>
  <si>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</si>
  <si>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</si>
  <si>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</si>
  <si>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</si>
  <si>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</si>
  <si>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</si>
  <si>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</si>
  <si>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</si>
  <si>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</si>
  <si>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</si>
  <si>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</si>
  <si>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</si>
  <si>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</si>
  <si>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</si>
  <si>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</si>
  <si>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</si>
  <si>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</si>
  <si>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</si>
  <si>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</si>
  <si>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</si>
  <si>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</si>
  <si>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</si>
  <si>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</si>
  <si>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</si>
  <si>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</si>
  <si>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</si>
  <si>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</si>
  <si>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</si>
  <si>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</si>
  <si>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</si>
  <si>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</si>
  <si>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</si>
  <si>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</si>
  <si>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</si>
  <si>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</si>
  <si>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</si>
  <si>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</si>
  <si>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</si>
  <si>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</si>
  <si>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</si>
  <si>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</si>
  <si>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</si>
  <si>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</si>
  <si>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</si>
  <si>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</si>
  <si>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</si>
  <si>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</si>
  <si>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</si>
  <si>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</si>
  <si>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</si>
  <si>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</si>
  <si>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</si>
  <si>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</si>
  <si>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</si>
  <si>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</si>
  <si>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</si>
  <si>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</si>
  <si>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</si>
  <si>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</si>
  <si>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</si>
  <si>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</si>
  <si>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</si>
  <si>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</si>
  <si>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</si>
  <si>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</si>
  <si>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</si>
  <si>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</si>
  <si>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</si>
  <si>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</si>
  <si>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</si>
  <si>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</si>
  <si>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</si>
  <si>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</si>
  <si>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</si>
  <si>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</si>
  <si>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</si>
  <si>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</si>
  <si>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</si>
  <si>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</si>
  <si>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</si>
  <si>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</si>
  <si>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</si>
  <si>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</si>
  <si>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</si>
  <si>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</si>
  <si>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</si>
  <si>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</si>
  <si>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</si>
  <si>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</si>
  <si>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</si>
  <si>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</si>
  <si>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</si>
  <si>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</si>
  <si>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</si>
  <si>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</si>
  <si>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</si>
  <si>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</si>
  <si>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</si>
  <si>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</si>
  <si>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</si>
  <si>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</si>
  <si>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</si>
  <si>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</si>
  <si>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</si>
  <si>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</si>
  <si>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</si>
  <si>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</si>
  <si>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</si>
  <si>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</si>
  <si>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</si>
  <si>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</si>
  <si>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</si>
  <si>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</si>
  <si>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</si>
  <si>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</si>
  <si>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</si>
  <si>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</si>
  <si>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</si>
  <si>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</si>
  <si>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</si>
  <si>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</si>
  <si>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</si>
  <si>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</si>
  <si>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</si>
  <si>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</si>
  <si>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</si>
  <si>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</si>
  <si>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</si>
  <si>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</si>
  <si>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</si>
  <si>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</si>
  <si>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</si>
  <si>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</si>
  <si>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Кредиторская задолженность на 01.01.2009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</si>
  <si>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</si>
  <si>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</si>
  <si>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01.04.2009</t>
  </si>
  <si>
    <t>Недоимка по местным налогам на 01.04.2009</t>
  </si>
  <si>
    <t>0</t>
  </si>
  <si>
    <t>0,077</t>
  </si>
  <si>
    <t>0,293</t>
  </si>
  <si>
    <t>0,636</t>
  </si>
  <si>
    <t>0,012</t>
  </si>
  <si>
    <t xml:space="preserve"> Результаты оценки качества управления финансами и платежеспособности поселений Аликовского района  по состоянию на 01.06.2009 г. </t>
  </si>
  <si>
    <t>Кредиторская задолженность на 01.06.2009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</si>
</sst>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4" sqref="R14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9" t="s">
        <v>224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0.809</v>
      </c>
      <c r="D6" s="192">
        <v>0</v>
      </c>
      <c r="E6" s="192">
        <v>1.425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</v>
      </c>
      <c r="R6" s="192">
        <v>0</v>
      </c>
      <c r="S6" s="192">
        <f aca="true" t="shared" si="0" ref="S6:S29">SUM(C6:R6)</f>
        <v>11.834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0.78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0</v>
      </c>
      <c r="R7" s="192">
        <v>1</v>
      </c>
      <c r="S7" s="192">
        <f t="shared" si="0"/>
        <v>11.379999999999999</v>
      </c>
    </row>
    <row r="8" spans="1:19" ht="12.75">
      <c r="A8" s="190">
        <v>3</v>
      </c>
      <c r="B8" s="16" t="s">
        <v>175</v>
      </c>
      <c r="C8" s="192">
        <v>0</v>
      </c>
      <c r="D8" s="192">
        <v>0</v>
      </c>
      <c r="E8" s="192">
        <v>0.527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0.384</v>
      </c>
      <c r="R8" s="192">
        <v>0</v>
      </c>
      <c r="S8" s="192">
        <f t="shared" si="0"/>
        <v>10.511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0.831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0</v>
      </c>
      <c r="R9" s="192">
        <v>1</v>
      </c>
      <c r="S9" s="192">
        <f t="shared" si="0"/>
        <v>11.431000000000001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0.543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0</v>
      </c>
      <c r="R10" s="192">
        <v>0.012</v>
      </c>
      <c r="S10" s="192">
        <f t="shared" si="0"/>
        <v>10.155000000000001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0.609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</v>
      </c>
      <c r="R11" s="192">
        <v>0</v>
      </c>
      <c r="S11" s="192">
        <f t="shared" si="0"/>
        <v>10.209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0.899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1.032</v>
      </c>
      <c r="R12" s="192">
        <v>0</v>
      </c>
      <c r="S12" s="192">
        <f t="shared" si="0"/>
        <v>11.531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0.618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0.456</v>
      </c>
      <c r="R13" s="192">
        <v>0</v>
      </c>
      <c r="S13" s="192">
        <f t="shared" si="0"/>
        <v>10.674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0.538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1.2</v>
      </c>
      <c r="R14" s="192">
        <v>0.077</v>
      </c>
      <c r="S14" s="192">
        <f t="shared" si="0"/>
        <v>11.415</v>
      </c>
    </row>
    <row r="15" spans="1:19" ht="12.75">
      <c r="A15" s="190">
        <v>10</v>
      </c>
      <c r="B15" s="16" t="s">
        <v>182</v>
      </c>
      <c r="C15" s="192">
        <v>0</v>
      </c>
      <c r="D15" s="192">
        <v>0</v>
      </c>
      <c r="E15" s="192">
        <v>0.448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0.293</v>
      </c>
      <c r="S15" s="192">
        <f t="shared" si="0"/>
        <v>10.341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0.594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0.696</v>
      </c>
      <c r="R16" s="192">
        <v>0</v>
      </c>
      <c r="S16" s="192">
        <f t="shared" si="0"/>
        <v>10.889999999999999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0.776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</v>
      </c>
      <c r="R17" s="192">
        <v>0.636</v>
      </c>
      <c r="S17" s="192">
        <f t="shared" si="0"/>
        <v>11.012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B5">
      <selection activeCell="E20" sqref="E2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2" t="s">
        <v>3</v>
      </c>
      <c r="B3" s="200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9" t="s">
        <v>134</v>
      </c>
      <c r="H3" s="5" t="s">
        <v>24</v>
      </c>
      <c r="I3" s="203" t="s">
        <v>4</v>
      </c>
      <c r="J3" s="203" t="s">
        <v>5</v>
      </c>
      <c r="K3" s="5" t="s">
        <v>6</v>
      </c>
    </row>
    <row r="4" spans="1:11" s="10" customFormat="1" ht="37.5" customHeight="1">
      <c r="A4" s="202"/>
      <c r="B4" s="20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5"/>
      <c r="J4" s="205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13555.7</v>
      </c>
      <c r="E6" s="33">
        <v>2740.9</v>
      </c>
      <c r="F6" s="54">
        <v>7237.8</v>
      </c>
      <c r="G6" s="13">
        <f>D6-E6-F6</f>
        <v>3577.000000000001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3013</v>
      </c>
      <c r="E7" s="33">
        <v>1064.5</v>
      </c>
      <c r="F7" s="54">
        <v>461.5</v>
      </c>
      <c r="G7" s="13">
        <f aca="true" t="shared" si="2" ref="G7:G29">D7-E7-F7</f>
        <v>1487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7210.5</v>
      </c>
      <c r="E8" s="33">
        <v>3668.4</v>
      </c>
      <c r="F8" s="54">
        <v>531.8</v>
      </c>
      <c r="G8" s="13">
        <f t="shared" si="2"/>
        <v>3010.3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1579.4</v>
      </c>
      <c r="E9" s="33">
        <v>52.6</v>
      </c>
      <c r="F9" s="54">
        <v>347.4</v>
      </c>
      <c r="G9" s="13">
        <f t="shared" si="2"/>
        <v>1179.4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1481.1</v>
      </c>
      <c r="E10" s="33">
        <v>52.6</v>
      </c>
      <c r="F10" s="54">
        <v>195.6</v>
      </c>
      <c r="G10" s="13">
        <f t="shared" si="2"/>
        <v>1232.9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1653.9</v>
      </c>
      <c r="E11" s="33">
        <v>52.6</v>
      </c>
      <c r="F11" s="54">
        <v>392.2</v>
      </c>
      <c r="G11" s="13">
        <f t="shared" si="2"/>
        <v>1209.1000000000001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2032.8</v>
      </c>
      <c r="E12" s="33">
        <v>105</v>
      </c>
      <c r="F12" s="54">
        <v>265.5</v>
      </c>
      <c r="G12" s="13">
        <f t="shared" si="2"/>
        <v>1662.3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3859.6</v>
      </c>
      <c r="E13" s="33">
        <v>105</v>
      </c>
      <c r="F13" s="54">
        <v>748.2</v>
      </c>
      <c r="G13" s="13">
        <f t="shared" si="2"/>
        <v>3006.3999999999996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1425.1</v>
      </c>
      <c r="E14" s="33">
        <v>52.6</v>
      </c>
      <c r="F14" s="54">
        <v>234.8</v>
      </c>
      <c r="G14" s="13">
        <f t="shared" si="2"/>
        <v>1137.7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2858</v>
      </c>
      <c r="E15" s="33">
        <v>105</v>
      </c>
      <c r="F15" s="54">
        <v>458.4</v>
      </c>
      <c r="G15" s="13">
        <f t="shared" si="2"/>
        <v>2294.6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3689.1</v>
      </c>
      <c r="E16" s="33">
        <v>105</v>
      </c>
      <c r="F16" s="54">
        <v>904.7</v>
      </c>
      <c r="G16" s="13">
        <f t="shared" si="2"/>
        <v>2679.3999999999996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3180.9</v>
      </c>
      <c r="E17" s="33">
        <v>105</v>
      </c>
      <c r="F17" s="54">
        <v>548.3</v>
      </c>
      <c r="G17" s="13">
        <f t="shared" si="2"/>
        <v>2527.6000000000004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0" t="s">
        <v>39</v>
      </c>
      <c r="B30" s="201"/>
      <c r="C30" s="19">
        <f>SUM(C6:C29)</f>
        <v>0</v>
      </c>
      <c r="D30" s="19">
        <f>SUM(D6:D29)</f>
        <v>45539.1</v>
      </c>
      <c r="E30" s="56">
        <f>SUM(E6:E29)</f>
        <v>8209.2</v>
      </c>
      <c r="F30" s="19">
        <f>SUM(F6:F29)</f>
        <v>12326.2</v>
      </c>
      <c r="G30" s="52">
        <f>SUM(G6:G29)</f>
        <v>25003.699999999997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E1">
      <selection activeCell="F30" sqref="F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2" t="s">
        <v>9</v>
      </c>
      <c r="B3" s="200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3" t="s">
        <v>4</v>
      </c>
      <c r="I3" s="203" t="s">
        <v>5</v>
      </c>
      <c r="J3" s="6" t="s">
        <v>6</v>
      </c>
    </row>
    <row r="4" spans="1:10" s="10" customFormat="1" ht="42.75" customHeight="1">
      <c r="A4" s="202"/>
      <c r="B4" s="20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5"/>
      <c r="I4" s="205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2991.2</v>
      </c>
      <c r="E6" s="185"/>
      <c r="F6" s="13">
        <f>D6+E6</f>
        <v>2991.2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220.5</v>
      </c>
      <c r="E7" s="33">
        <v>14.5</v>
      </c>
      <c r="F7" s="13">
        <f aca="true" t="shared" si="1" ref="F7:F29">D7+E7</f>
        <v>235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333</v>
      </c>
      <c r="E8" s="33">
        <v>37.1</v>
      </c>
      <c r="F8" s="13">
        <f t="shared" si="1"/>
        <v>370.1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124.5</v>
      </c>
      <c r="E9" s="33">
        <v>2.5</v>
      </c>
      <c r="F9" s="13">
        <f t="shared" si="1"/>
        <v>127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125.5</v>
      </c>
      <c r="E10" s="33">
        <v>19</v>
      </c>
      <c r="F10" s="13">
        <f t="shared" si="1"/>
        <v>144.5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212</v>
      </c>
      <c r="E11" s="33">
        <v>44</v>
      </c>
      <c r="F11" s="13">
        <f t="shared" si="1"/>
        <v>256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160.5</v>
      </c>
      <c r="E12" s="33">
        <v>15</v>
      </c>
      <c r="F12" s="13">
        <f t="shared" si="1"/>
        <v>175.5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323.5</v>
      </c>
      <c r="E13" s="33">
        <v>9.5</v>
      </c>
      <c r="F13" s="13">
        <f t="shared" si="1"/>
        <v>333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111</v>
      </c>
      <c r="E14" s="33">
        <v>7</v>
      </c>
      <c r="F14" s="13">
        <f t="shared" si="1"/>
        <v>118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450</v>
      </c>
      <c r="E15" s="33">
        <v>53</v>
      </c>
      <c r="F15" s="13">
        <f t="shared" si="1"/>
        <v>503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350</v>
      </c>
      <c r="E16" s="33">
        <v>54.1</v>
      </c>
      <c r="F16" s="13">
        <f t="shared" si="1"/>
        <v>404.1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370</v>
      </c>
      <c r="E17" s="33">
        <v>141</v>
      </c>
      <c r="F17" s="13">
        <f t="shared" si="1"/>
        <v>511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0" t="s">
        <v>39</v>
      </c>
      <c r="B30" s="201"/>
      <c r="C30" s="19">
        <f>SUM(C6:C29)</f>
        <v>0</v>
      </c>
      <c r="D30" s="19">
        <f>SUM(D6:D29)</f>
        <v>5771.7</v>
      </c>
      <c r="E30" s="19">
        <f>SUM(E6:E29)</f>
        <v>396.7</v>
      </c>
      <c r="F30" s="19">
        <f>SUM(F6:F29)</f>
        <v>6168.4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N4">
      <selection activeCell="O7" sqref="O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148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2" t="s">
        <v>9</v>
      </c>
      <c r="B4" s="200" t="s">
        <v>102</v>
      </c>
      <c r="C4" s="5" t="s">
        <v>214</v>
      </c>
      <c r="D4" s="5" t="s">
        <v>217</v>
      </c>
      <c r="E4" s="36" t="s">
        <v>31</v>
      </c>
      <c r="F4" s="36" t="s">
        <v>201</v>
      </c>
      <c r="G4" s="36" t="s">
        <v>202</v>
      </c>
      <c r="H4" s="83" t="s">
        <v>135</v>
      </c>
      <c r="I4" s="36" t="s">
        <v>203</v>
      </c>
      <c r="J4" s="36" t="s">
        <v>204</v>
      </c>
      <c r="K4" s="5" t="s">
        <v>205</v>
      </c>
      <c r="L4" s="6" t="s">
        <v>136</v>
      </c>
      <c r="M4" s="36" t="s">
        <v>197</v>
      </c>
      <c r="N4" s="36" t="s">
        <v>206</v>
      </c>
      <c r="O4" s="36" t="s">
        <v>207</v>
      </c>
      <c r="P4" s="29" t="s">
        <v>149</v>
      </c>
      <c r="Q4" s="5" t="s">
        <v>60</v>
      </c>
      <c r="R4" s="203" t="s">
        <v>4</v>
      </c>
      <c r="S4" s="203" t="s">
        <v>10</v>
      </c>
      <c r="T4" s="6" t="s">
        <v>6</v>
      </c>
    </row>
    <row r="5" spans="1:20" s="10" customFormat="1" ht="45.75" customHeight="1">
      <c r="A5" s="202"/>
      <c r="B5" s="200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5"/>
      <c r="S5" s="205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15504.9</v>
      </c>
      <c r="G7" s="33">
        <v>10498.9</v>
      </c>
      <c r="H7" s="85">
        <f>F7-G7</f>
        <v>5006</v>
      </c>
      <c r="I7" s="48">
        <v>2706.3</v>
      </c>
      <c r="J7" s="48">
        <v>2597.7</v>
      </c>
      <c r="K7" s="33">
        <f>I7-J7</f>
        <v>108.60000000000036</v>
      </c>
      <c r="L7" s="12">
        <f>H7-K7</f>
        <v>4897.4</v>
      </c>
      <c r="M7" s="54">
        <v>13555.7</v>
      </c>
      <c r="N7" s="33">
        <v>2740.9</v>
      </c>
      <c r="O7" s="54">
        <v>7237.8</v>
      </c>
      <c r="P7" s="13">
        <f>M7-N7-O7</f>
        <v>3577.000000000001</v>
      </c>
      <c r="Q7" s="17">
        <f>L7/P7*100</f>
        <v>136.91361476097285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3204.2</v>
      </c>
      <c r="G8" s="33">
        <v>1526</v>
      </c>
      <c r="H8" s="85">
        <f aca="true" t="shared" si="2" ref="H8:H30">F8-G8</f>
        <v>1678.1999999999998</v>
      </c>
      <c r="I8" s="48">
        <v>1011.9</v>
      </c>
      <c r="J8" s="48">
        <v>1011.9</v>
      </c>
      <c r="K8" s="33">
        <f aca="true" t="shared" si="3" ref="K8:K30">I8-J8</f>
        <v>0</v>
      </c>
      <c r="L8" s="12">
        <f aca="true" t="shared" si="4" ref="L8:L31">H8-K8</f>
        <v>1678.1999999999998</v>
      </c>
      <c r="M8" s="54">
        <v>3013</v>
      </c>
      <c r="N8" s="33">
        <v>1064.5</v>
      </c>
      <c r="O8" s="54">
        <v>461.5</v>
      </c>
      <c r="P8" s="13">
        <f aca="true" t="shared" si="5" ref="P8:P30">M8-N8-O8</f>
        <v>1487</v>
      </c>
      <c r="Q8" s="17">
        <f aca="true" t="shared" si="6" ref="Q8:Q30">L8/P8*100</f>
        <v>112.85810356422326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7452.3</v>
      </c>
      <c r="G9" s="33">
        <v>4340.2</v>
      </c>
      <c r="H9" s="85">
        <f t="shared" si="2"/>
        <v>3112.1000000000004</v>
      </c>
      <c r="I9" s="48">
        <v>3594.5</v>
      </c>
      <c r="J9" s="48">
        <v>3563.5</v>
      </c>
      <c r="K9" s="33">
        <f t="shared" si="3"/>
        <v>31</v>
      </c>
      <c r="L9" s="12">
        <f t="shared" si="4"/>
        <v>3081.1000000000004</v>
      </c>
      <c r="M9" s="54">
        <v>7210.5</v>
      </c>
      <c r="N9" s="33">
        <v>3668.4</v>
      </c>
      <c r="O9" s="54">
        <v>531.8</v>
      </c>
      <c r="P9" s="13">
        <f t="shared" si="5"/>
        <v>3010.3</v>
      </c>
      <c r="Q9" s="17">
        <f t="shared" si="6"/>
        <v>102.35192505730326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1836.8</v>
      </c>
      <c r="G10" s="33">
        <v>458.3</v>
      </c>
      <c r="H10" s="85">
        <f t="shared" si="2"/>
        <v>1378.5</v>
      </c>
      <c r="I10" s="48">
        <v>22.4</v>
      </c>
      <c r="J10" s="48"/>
      <c r="K10" s="33">
        <f t="shared" si="3"/>
        <v>22.4</v>
      </c>
      <c r="L10" s="12">
        <f t="shared" si="4"/>
        <v>1356.1</v>
      </c>
      <c r="M10" s="54">
        <v>1579.4</v>
      </c>
      <c r="N10" s="33">
        <v>52.6</v>
      </c>
      <c r="O10" s="54">
        <v>347.4</v>
      </c>
      <c r="P10" s="13">
        <f t="shared" si="5"/>
        <v>1179.4</v>
      </c>
      <c r="Q10" s="17">
        <f t="shared" si="6"/>
        <v>114.98219433610308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1560.4</v>
      </c>
      <c r="G11" s="33">
        <v>248.3</v>
      </c>
      <c r="H11" s="85">
        <f t="shared" si="2"/>
        <v>1312.1000000000001</v>
      </c>
      <c r="I11" s="48">
        <v>38.5</v>
      </c>
      <c r="J11" s="48"/>
      <c r="K11" s="33">
        <f t="shared" si="3"/>
        <v>38.5</v>
      </c>
      <c r="L11" s="12">
        <f t="shared" si="4"/>
        <v>1273.6000000000001</v>
      </c>
      <c r="M11" s="54">
        <v>1481.1</v>
      </c>
      <c r="N11" s="33">
        <v>52.6</v>
      </c>
      <c r="O11" s="54">
        <v>195.6</v>
      </c>
      <c r="P11" s="13">
        <f t="shared" si="5"/>
        <v>1232.9</v>
      </c>
      <c r="Q11" s="17">
        <f t="shared" si="6"/>
        <v>103.3011598669803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1738.9</v>
      </c>
      <c r="G12" s="33">
        <v>464.3</v>
      </c>
      <c r="H12" s="85">
        <f t="shared" si="2"/>
        <v>1274.6000000000001</v>
      </c>
      <c r="I12" s="48"/>
      <c r="J12" s="48"/>
      <c r="K12" s="33">
        <f t="shared" si="3"/>
        <v>0</v>
      </c>
      <c r="L12" s="12">
        <f t="shared" si="4"/>
        <v>1274.6000000000001</v>
      </c>
      <c r="M12" s="54">
        <v>1653.9</v>
      </c>
      <c r="N12" s="33">
        <v>52.6</v>
      </c>
      <c r="O12" s="54">
        <v>392.2</v>
      </c>
      <c r="P12" s="13">
        <f t="shared" si="5"/>
        <v>1209.1000000000001</v>
      </c>
      <c r="Q12" s="17">
        <f t="shared" si="6"/>
        <v>105.41725250186089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2044.9</v>
      </c>
      <c r="G13" s="33">
        <v>370.5</v>
      </c>
      <c r="H13" s="85">
        <f t="shared" si="2"/>
        <v>1674.4</v>
      </c>
      <c r="I13" s="48">
        <v>40.4</v>
      </c>
      <c r="J13" s="48">
        <v>20</v>
      </c>
      <c r="K13" s="33">
        <f t="shared" si="3"/>
        <v>20.4</v>
      </c>
      <c r="L13" s="12">
        <f t="shared" si="4"/>
        <v>1654</v>
      </c>
      <c r="M13" s="54">
        <v>2032.8</v>
      </c>
      <c r="N13" s="33">
        <v>105</v>
      </c>
      <c r="O13" s="54">
        <v>265.5</v>
      </c>
      <c r="P13" s="13">
        <f t="shared" si="5"/>
        <v>1662.3</v>
      </c>
      <c r="Q13" s="17">
        <f t="shared" si="6"/>
        <v>99.50069181254888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4175.8</v>
      </c>
      <c r="G14" s="33">
        <v>1077</v>
      </c>
      <c r="H14" s="85">
        <f t="shared" si="2"/>
        <v>3098.8</v>
      </c>
      <c r="I14" s="48">
        <v>64</v>
      </c>
      <c r="J14" s="48"/>
      <c r="K14" s="33">
        <f t="shared" si="3"/>
        <v>64</v>
      </c>
      <c r="L14" s="12">
        <f t="shared" si="4"/>
        <v>3034.8</v>
      </c>
      <c r="M14" s="54">
        <v>3859.6</v>
      </c>
      <c r="N14" s="33">
        <v>105</v>
      </c>
      <c r="O14" s="54">
        <v>748.2</v>
      </c>
      <c r="P14" s="13">
        <f t="shared" si="5"/>
        <v>3006.3999999999996</v>
      </c>
      <c r="Q14" s="17">
        <f t="shared" si="6"/>
        <v>100.94465141032465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1443.3</v>
      </c>
      <c r="G15" s="33">
        <v>341.7</v>
      </c>
      <c r="H15" s="85">
        <f t="shared" si="2"/>
        <v>1101.6</v>
      </c>
      <c r="I15" s="48">
        <v>5.4</v>
      </c>
      <c r="J15" s="48"/>
      <c r="K15" s="33">
        <f t="shared" si="3"/>
        <v>5.4</v>
      </c>
      <c r="L15" s="12">
        <f t="shared" si="4"/>
        <v>1096.1999999999998</v>
      </c>
      <c r="M15" s="54">
        <v>1425.1</v>
      </c>
      <c r="N15" s="33">
        <v>52.6</v>
      </c>
      <c r="O15" s="54">
        <v>234.8</v>
      </c>
      <c r="P15" s="13">
        <f t="shared" si="5"/>
        <v>1137.7</v>
      </c>
      <c r="Q15" s="17">
        <f t="shared" si="6"/>
        <v>96.3522897073042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3224.9</v>
      </c>
      <c r="G16" s="33">
        <v>672.1</v>
      </c>
      <c r="H16" s="85">
        <f t="shared" si="2"/>
        <v>2552.8</v>
      </c>
      <c r="I16" s="48">
        <v>40</v>
      </c>
      <c r="J16" s="48"/>
      <c r="K16" s="33">
        <f t="shared" si="3"/>
        <v>40</v>
      </c>
      <c r="L16" s="12">
        <f t="shared" si="4"/>
        <v>2512.8</v>
      </c>
      <c r="M16" s="54">
        <v>2858</v>
      </c>
      <c r="N16" s="33">
        <v>105</v>
      </c>
      <c r="O16" s="54">
        <v>458.4</v>
      </c>
      <c r="P16" s="13">
        <f t="shared" si="5"/>
        <v>2294.6</v>
      </c>
      <c r="Q16" s="17">
        <f t="shared" si="6"/>
        <v>109.50928266364511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3803.9</v>
      </c>
      <c r="G17" s="33">
        <v>1068</v>
      </c>
      <c r="H17" s="85">
        <f t="shared" si="2"/>
        <v>2735.9</v>
      </c>
      <c r="I17" s="48"/>
      <c r="J17" s="48"/>
      <c r="K17" s="33">
        <f t="shared" si="3"/>
        <v>0</v>
      </c>
      <c r="L17" s="12">
        <f t="shared" si="4"/>
        <v>2735.9</v>
      </c>
      <c r="M17" s="54">
        <v>3689.1</v>
      </c>
      <c r="N17" s="33">
        <v>105</v>
      </c>
      <c r="O17" s="54">
        <v>904.7</v>
      </c>
      <c r="P17" s="13">
        <f t="shared" si="5"/>
        <v>2679.3999999999996</v>
      </c>
      <c r="Q17" s="17">
        <f t="shared" si="6"/>
        <v>102.10868104799584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3516.4</v>
      </c>
      <c r="G18" s="33">
        <v>697</v>
      </c>
      <c r="H18" s="85">
        <f t="shared" si="2"/>
        <v>2819.4</v>
      </c>
      <c r="I18" s="48">
        <v>126.8</v>
      </c>
      <c r="J18" s="48"/>
      <c r="K18" s="33">
        <f t="shared" si="3"/>
        <v>126.8</v>
      </c>
      <c r="L18" s="12">
        <f t="shared" si="4"/>
        <v>2692.6</v>
      </c>
      <c r="M18" s="54">
        <v>3180.9</v>
      </c>
      <c r="N18" s="33">
        <v>105</v>
      </c>
      <c r="O18" s="54">
        <v>548.3</v>
      </c>
      <c r="P18" s="13">
        <f t="shared" si="5"/>
        <v>2527.6000000000004</v>
      </c>
      <c r="Q18" s="17">
        <f t="shared" si="6"/>
        <v>106.52793163475232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0" t="s">
        <v>39</v>
      </c>
      <c r="B31" s="201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49506.70000000001</v>
      </c>
      <c r="G31" s="30">
        <f t="shared" si="7"/>
        <v>21762.299999999996</v>
      </c>
      <c r="H31" s="86">
        <f t="shared" si="7"/>
        <v>27744.4</v>
      </c>
      <c r="I31" s="30">
        <f t="shared" si="7"/>
        <v>7650.2</v>
      </c>
      <c r="J31" s="30">
        <f t="shared" si="7"/>
        <v>7193.1</v>
      </c>
      <c r="K31" s="30">
        <f t="shared" si="7"/>
        <v>457.10000000000036</v>
      </c>
      <c r="L31" s="193">
        <f t="shared" si="4"/>
        <v>27287.300000000003</v>
      </c>
      <c r="M31" s="19">
        <f t="shared" si="7"/>
        <v>45539.1</v>
      </c>
      <c r="N31" s="56">
        <f t="shared" si="7"/>
        <v>8209.2</v>
      </c>
      <c r="O31" s="19">
        <f t="shared" si="7"/>
        <v>12326.2</v>
      </c>
      <c r="P31" s="52">
        <f t="shared" si="7"/>
        <v>25003.699999999997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4">
      <selection activeCell="H15" sqref="H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2" t="s">
        <v>13</v>
      </c>
      <c r="B3" s="200" t="s">
        <v>102</v>
      </c>
      <c r="C3" s="28" t="s">
        <v>138</v>
      </c>
      <c r="D3" s="27"/>
      <c r="E3" s="27"/>
      <c r="F3" s="36" t="s">
        <v>208</v>
      </c>
      <c r="G3" s="36" t="s">
        <v>209</v>
      </c>
      <c r="H3" s="29" t="s">
        <v>150</v>
      </c>
      <c r="I3" s="5" t="s">
        <v>24</v>
      </c>
      <c r="J3" s="203" t="s">
        <v>11</v>
      </c>
      <c r="K3" s="203" t="s">
        <v>12</v>
      </c>
      <c r="L3" s="6" t="s">
        <v>6</v>
      </c>
    </row>
    <row r="4" spans="1:12" s="10" customFormat="1" ht="42.75" customHeight="1">
      <c r="A4" s="202"/>
      <c r="B4" s="20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5"/>
      <c r="K4" s="205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61">
        <v>2991.2</v>
      </c>
      <c r="G6" s="185"/>
      <c r="H6" s="13">
        <f>F6+G6</f>
        <v>2991.2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61">
        <v>220.5</v>
      </c>
      <c r="G7" s="33">
        <v>14.5</v>
      </c>
      <c r="H7" s="13">
        <f aca="true" t="shared" si="1" ref="H7:H29">F7+G7</f>
        <v>235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61">
        <v>333</v>
      </c>
      <c r="G8" s="33">
        <v>37.1</v>
      </c>
      <c r="H8" s="13">
        <f t="shared" si="1"/>
        <v>370.1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1">
        <v>124.5</v>
      </c>
      <c r="G9" s="33">
        <v>2.5</v>
      </c>
      <c r="H9" s="13">
        <f t="shared" si="1"/>
        <v>127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61">
        <v>125.5</v>
      </c>
      <c r="G10" s="33">
        <v>19</v>
      </c>
      <c r="H10" s="13">
        <f t="shared" si="1"/>
        <v>144.5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1">
        <v>212</v>
      </c>
      <c r="G11" s="33">
        <v>44</v>
      </c>
      <c r="H11" s="13">
        <f t="shared" si="1"/>
        <v>256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1">
        <v>160.5</v>
      </c>
      <c r="G12" s="33">
        <v>15</v>
      </c>
      <c r="H12" s="13">
        <f t="shared" si="1"/>
        <v>175.5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323.5</v>
      </c>
      <c r="G13" s="33">
        <v>9.5</v>
      </c>
      <c r="H13" s="13">
        <f t="shared" si="1"/>
        <v>333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111</v>
      </c>
      <c r="G14" s="33">
        <v>7</v>
      </c>
      <c r="H14" s="13">
        <f t="shared" si="1"/>
        <v>118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18.4</v>
      </c>
      <c r="D15" s="13"/>
      <c r="E15" s="13"/>
      <c r="F15" s="61">
        <v>450</v>
      </c>
      <c r="G15" s="33">
        <v>53</v>
      </c>
      <c r="H15" s="13">
        <f t="shared" si="1"/>
        <v>503</v>
      </c>
      <c r="I15" s="17">
        <f t="shared" si="2"/>
        <v>3.6580516898608346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61">
        <v>350</v>
      </c>
      <c r="G16" s="33">
        <v>54.1</v>
      </c>
      <c r="H16" s="13">
        <f t="shared" si="1"/>
        <v>404.1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1">
        <v>370</v>
      </c>
      <c r="G17" s="33">
        <v>141</v>
      </c>
      <c r="H17" s="13">
        <f t="shared" si="1"/>
        <v>511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0" t="s">
        <v>39</v>
      </c>
      <c r="B30" s="201"/>
      <c r="C30" s="19">
        <f aca="true" t="shared" si="3" ref="C30:H30">SUM(C6:C29)</f>
        <v>18.4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396.7</v>
      </c>
      <c r="H30" s="52">
        <f t="shared" si="3"/>
        <v>6168.4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7" t="s">
        <v>14</v>
      </c>
      <c r="B3" s="200" t="s">
        <v>102</v>
      </c>
      <c r="C3" s="68" t="s">
        <v>36</v>
      </c>
      <c r="D3" s="69"/>
      <c r="E3" s="69"/>
      <c r="F3" s="57" t="s">
        <v>199</v>
      </c>
      <c r="G3" s="57" t="s">
        <v>209</v>
      </c>
      <c r="H3" s="70" t="s">
        <v>139</v>
      </c>
      <c r="I3" s="57" t="s">
        <v>24</v>
      </c>
      <c r="J3" s="212" t="s">
        <v>11</v>
      </c>
      <c r="K3" s="212" t="s">
        <v>5</v>
      </c>
      <c r="L3" s="71" t="s">
        <v>6</v>
      </c>
    </row>
    <row r="4" spans="1:12" ht="42.75" customHeight="1">
      <c r="A4" s="217"/>
      <c r="B4" s="200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3"/>
      <c r="K4" s="213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2991.2</v>
      </c>
      <c r="G6" s="185"/>
      <c r="H6" s="185">
        <f>F6+G6</f>
        <v>2991.2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220.5</v>
      </c>
      <c r="G7" s="33">
        <v>14.5</v>
      </c>
      <c r="H7" s="33">
        <f aca="true" t="shared" si="1" ref="H7:H29">F7+G7</f>
        <v>235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333</v>
      </c>
      <c r="G8" s="33">
        <v>37.1</v>
      </c>
      <c r="H8" s="33">
        <f t="shared" si="1"/>
        <v>370.1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124.5</v>
      </c>
      <c r="G9" s="33">
        <v>2.5</v>
      </c>
      <c r="H9" s="33">
        <f t="shared" si="1"/>
        <v>127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125.5</v>
      </c>
      <c r="G10" s="33">
        <v>19</v>
      </c>
      <c r="H10" s="33">
        <f t="shared" si="1"/>
        <v>144.5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212</v>
      </c>
      <c r="G11" s="33">
        <v>44</v>
      </c>
      <c r="H11" s="33">
        <f t="shared" si="1"/>
        <v>256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160.5</v>
      </c>
      <c r="G12" s="33">
        <v>15</v>
      </c>
      <c r="H12" s="33">
        <f t="shared" si="1"/>
        <v>175.5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323.5</v>
      </c>
      <c r="G13" s="33">
        <v>9.5</v>
      </c>
      <c r="H13" s="33">
        <f t="shared" si="1"/>
        <v>333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111</v>
      </c>
      <c r="G14" s="33">
        <v>7</v>
      </c>
      <c r="H14" s="33">
        <f t="shared" si="1"/>
        <v>118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450</v>
      </c>
      <c r="G15" s="33">
        <v>53</v>
      </c>
      <c r="H15" s="33">
        <f t="shared" si="1"/>
        <v>503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350</v>
      </c>
      <c r="G16" s="33">
        <v>54.1</v>
      </c>
      <c r="H16" s="33">
        <f t="shared" si="1"/>
        <v>404.1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370</v>
      </c>
      <c r="G17" s="33">
        <v>141</v>
      </c>
      <c r="H17" s="33">
        <f t="shared" si="1"/>
        <v>511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5" t="s">
        <v>39</v>
      </c>
      <c r="B30" s="216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396.7</v>
      </c>
      <c r="H30" s="19">
        <f t="shared" si="3"/>
        <v>6168.4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C3">
      <selection activeCell="G15" sqref="G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2" t="s">
        <v>14</v>
      </c>
      <c r="B3" s="200" t="s">
        <v>102</v>
      </c>
      <c r="C3" s="6" t="s">
        <v>140</v>
      </c>
      <c r="D3" s="27"/>
      <c r="E3" s="27"/>
      <c r="F3" s="36" t="s">
        <v>201</v>
      </c>
      <c r="G3" s="36" t="s">
        <v>210</v>
      </c>
      <c r="H3" s="29" t="s">
        <v>141</v>
      </c>
      <c r="I3" s="5" t="s">
        <v>41</v>
      </c>
      <c r="J3" s="203" t="s">
        <v>15</v>
      </c>
      <c r="K3" s="203" t="s">
        <v>16</v>
      </c>
      <c r="L3" s="6" t="s">
        <v>6</v>
      </c>
    </row>
    <row r="4" spans="1:12" s="10" customFormat="1" ht="42.75" customHeight="1">
      <c r="A4" s="202"/>
      <c r="B4" s="200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5"/>
      <c r="K4" s="205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15504.9</v>
      </c>
      <c r="G6" s="33">
        <v>10498.9</v>
      </c>
      <c r="H6" s="33">
        <f>F6-G6</f>
        <v>5006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3204.2</v>
      </c>
      <c r="G7" s="33">
        <v>1526</v>
      </c>
      <c r="H7" s="33">
        <f aca="true" t="shared" si="1" ref="H7:H29">F7-G7</f>
        <v>1678.1999999999998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7452.3</v>
      </c>
      <c r="G8" s="33">
        <v>4340.2</v>
      </c>
      <c r="H8" s="33">
        <f t="shared" si="1"/>
        <v>3112.1000000000004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1836.8</v>
      </c>
      <c r="G9" s="33">
        <v>458.3</v>
      </c>
      <c r="H9" s="33">
        <f t="shared" si="1"/>
        <v>1378.5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1560.4</v>
      </c>
      <c r="G10" s="33">
        <v>248.3</v>
      </c>
      <c r="H10" s="33">
        <f t="shared" si="1"/>
        <v>1312.1000000000001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1738.9</v>
      </c>
      <c r="G11" s="33">
        <v>464.3</v>
      </c>
      <c r="H11" s="33">
        <f t="shared" si="1"/>
        <v>1274.6000000000001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2044.9</v>
      </c>
      <c r="G12" s="33">
        <v>370.5</v>
      </c>
      <c r="H12" s="33">
        <f t="shared" si="1"/>
        <v>1674.4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4175.8</v>
      </c>
      <c r="G13" s="33">
        <v>1077</v>
      </c>
      <c r="H13" s="33">
        <f t="shared" si="1"/>
        <v>3098.8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1443.3</v>
      </c>
      <c r="G14" s="33">
        <v>341.7</v>
      </c>
      <c r="H14" s="33">
        <f t="shared" si="1"/>
        <v>1101.6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3224.9</v>
      </c>
      <c r="G15" s="33">
        <v>672.1</v>
      </c>
      <c r="H15" s="33">
        <f t="shared" si="1"/>
        <v>2552.8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3803.9</v>
      </c>
      <c r="G16" s="33">
        <v>1068</v>
      </c>
      <c r="H16" s="33">
        <f t="shared" si="1"/>
        <v>2735.9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3516.4</v>
      </c>
      <c r="G17" s="33">
        <v>697</v>
      </c>
      <c r="H17" s="33">
        <f t="shared" si="1"/>
        <v>2819.4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0" t="s">
        <v>39</v>
      </c>
      <c r="B30" s="201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49506.70000000001</v>
      </c>
      <c r="G30" s="30">
        <f t="shared" si="3"/>
        <v>21762.299999999996</v>
      </c>
      <c r="H30" s="19">
        <f t="shared" si="3"/>
        <v>27744.4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M5">
      <pane xSplit="14865" topLeftCell="R13" activePane="topLeft" state="split"/>
      <selection pane="topLeft" activeCell="Q16" sqref="Q16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2" t="s">
        <v>3</v>
      </c>
      <c r="B3" s="200" t="s">
        <v>102</v>
      </c>
      <c r="C3" s="36" t="s">
        <v>211</v>
      </c>
      <c r="D3" s="36" t="s">
        <v>212</v>
      </c>
      <c r="E3" s="36" t="s">
        <v>213</v>
      </c>
      <c r="F3" s="29" t="s">
        <v>1</v>
      </c>
      <c r="G3" s="27"/>
      <c r="H3" s="27"/>
      <c r="I3" s="5" t="s">
        <v>214</v>
      </c>
      <c r="J3" s="5" t="s">
        <v>225</v>
      </c>
      <c r="K3" s="36" t="s">
        <v>31</v>
      </c>
      <c r="L3" s="36" t="s">
        <v>201</v>
      </c>
      <c r="M3" s="36" t="s">
        <v>215</v>
      </c>
      <c r="N3" s="29" t="s">
        <v>2</v>
      </c>
      <c r="O3" s="5" t="s">
        <v>45</v>
      </c>
      <c r="P3" s="203" t="s">
        <v>17</v>
      </c>
      <c r="Q3" s="203" t="s">
        <v>18</v>
      </c>
      <c r="R3" s="6" t="s">
        <v>6</v>
      </c>
    </row>
    <row r="4" spans="1:18" s="10" customFormat="1" ht="69.75" customHeight="1">
      <c r="A4" s="202"/>
      <c r="B4" s="20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5"/>
      <c r="Q4" s="205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13555.7</v>
      </c>
      <c r="D6" s="33">
        <v>2740.9</v>
      </c>
      <c r="E6" s="54">
        <v>7237.8</v>
      </c>
      <c r="F6" s="53">
        <f>C6-D6-E6</f>
        <v>3577.000000000001</v>
      </c>
      <c r="G6" s="13"/>
      <c r="H6" s="13"/>
      <c r="I6" s="61">
        <v>0</v>
      </c>
      <c r="J6" s="61">
        <v>0</v>
      </c>
      <c r="K6" s="33">
        <f>J6-I6</f>
        <v>0</v>
      </c>
      <c r="L6" s="33">
        <v>15504.9</v>
      </c>
      <c r="M6" s="33">
        <v>10498.9</v>
      </c>
      <c r="N6" s="33">
        <f>L6-M6</f>
        <v>5006</v>
      </c>
      <c r="O6" s="17">
        <f>(F6-N6)/F6*100</f>
        <v>-39.94967850153757</v>
      </c>
      <c r="P6" s="8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4">
        <v>3013</v>
      </c>
      <c r="D7" s="33">
        <v>1064.5</v>
      </c>
      <c r="E7" s="54">
        <v>461.5</v>
      </c>
      <c r="F7" s="54">
        <f aca="true" t="shared" si="0" ref="F7:F29">C7-D7-E7</f>
        <v>1487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3204.2</v>
      </c>
      <c r="M7" s="33">
        <v>1526</v>
      </c>
      <c r="N7" s="33">
        <f aca="true" t="shared" si="2" ref="N7:N29">L7-M7</f>
        <v>1678.1999999999998</v>
      </c>
      <c r="O7" s="17">
        <f aca="true" t="shared" si="3" ref="O7:O29">(F7-N7)/F7*100</f>
        <v>-12.858103564223256</v>
      </c>
      <c r="P7" s="80">
        <v>0</v>
      </c>
      <c r="Q7" s="14">
        <v>1.2</v>
      </c>
      <c r="R7" s="14">
        <v>0</v>
      </c>
    </row>
    <row r="8" spans="1:18" ht="11.25">
      <c r="A8" s="11">
        <v>3</v>
      </c>
      <c r="B8" s="16" t="s">
        <v>175</v>
      </c>
      <c r="C8" s="54">
        <v>7210.5</v>
      </c>
      <c r="D8" s="33">
        <v>3668.4</v>
      </c>
      <c r="E8" s="54">
        <v>531.8</v>
      </c>
      <c r="F8" s="54">
        <f t="shared" si="0"/>
        <v>3010.3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7452.3</v>
      </c>
      <c r="M8" s="33">
        <v>4340.2</v>
      </c>
      <c r="N8" s="33">
        <f t="shared" si="2"/>
        <v>3112.1000000000004</v>
      </c>
      <c r="O8" s="17">
        <f t="shared" si="3"/>
        <v>-3.3817227518852</v>
      </c>
      <c r="P8" s="80">
        <v>0.32</v>
      </c>
      <c r="Q8" s="14">
        <v>1.2</v>
      </c>
      <c r="R8" s="14">
        <f aca="true" t="shared" si="4" ref="R8:R29">P8*Q8</f>
        <v>0.384</v>
      </c>
    </row>
    <row r="9" spans="1:18" ht="11.25">
      <c r="A9" s="11">
        <v>4</v>
      </c>
      <c r="B9" s="16" t="s">
        <v>176</v>
      </c>
      <c r="C9" s="54">
        <v>1579.4</v>
      </c>
      <c r="D9" s="33">
        <v>52.6</v>
      </c>
      <c r="E9" s="54">
        <v>347.4</v>
      </c>
      <c r="F9" s="54">
        <f t="shared" si="0"/>
        <v>1179.4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1836.8</v>
      </c>
      <c r="M9" s="33">
        <v>458.3</v>
      </c>
      <c r="N9" s="33">
        <f t="shared" si="2"/>
        <v>1378.5</v>
      </c>
      <c r="O9" s="17">
        <f t="shared" si="3"/>
        <v>-16.88146515177208</v>
      </c>
      <c r="P9" s="80">
        <v>0</v>
      </c>
      <c r="Q9" s="14">
        <v>1.2</v>
      </c>
      <c r="R9" s="14">
        <f t="shared" si="4"/>
        <v>0</v>
      </c>
    </row>
    <row r="10" spans="1:18" ht="11.25">
      <c r="A10" s="11">
        <v>5</v>
      </c>
      <c r="B10" s="16" t="s">
        <v>177</v>
      </c>
      <c r="C10" s="54">
        <v>1481.1</v>
      </c>
      <c r="D10" s="33">
        <v>52.6</v>
      </c>
      <c r="E10" s="54">
        <v>195.6</v>
      </c>
      <c r="F10" s="54">
        <f t="shared" si="0"/>
        <v>1232.9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1560.4</v>
      </c>
      <c r="M10" s="33">
        <v>248.3</v>
      </c>
      <c r="N10" s="33">
        <f t="shared" si="2"/>
        <v>1312.1000000000001</v>
      </c>
      <c r="O10" s="17">
        <f t="shared" si="3"/>
        <v>-6.423878660069758</v>
      </c>
      <c r="P10" s="80">
        <v>0</v>
      </c>
      <c r="Q10" s="14">
        <v>1.2</v>
      </c>
      <c r="R10" s="14">
        <f t="shared" si="4"/>
        <v>0</v>
      </c>
    </row>
    <row r="11" spans="1:18" ht="11.25">
      <c r="A11" s="11">
        <v>6</v>
      </c>
      <c r="B11" s="16" t="s">
        <v>178</v>
      </c>
      <c r="C11" s="54">
        <v>1653.9</v>
      </c>
      <c r="D11" s="33">
        <v>52.6</v>
      </c>
      <c r="E11" s="54">
        <v>392.2</v>
      </c>
      <c r="F11" s="54">
        <f t="shared" si="0"/>
        <v>1209.1000000000001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1738.9</v>
      </c>
      <c r="M11" s="33">
        <v>464.3</v>
      </c>
      <c r="N11" s="33">
        <f t="shared" si="2"/>
        <v>1274.6000000000001</v>
      </c>
      <c r="O11" s="17">
        <f t="shared" si="3"/>
        <v>-5.4172525018608875</v>
      </c>
      <c r="P11" s="80">
        <v>0</v>
      </c>
      <c r="Q11" s="14">
        <v>1.2</v>
      </c>
      <c r="R11" s="14">
        <f t="shared" si="4"/>
        <v>0</v>
      </c>
    </row>
    <row r="12" spans="1:18" ht="11.25">
      <c r="A12" s="11">
        <v>7</v>
      </c>
      <c r="B12" s="16" t="s">
        <v>179</v>
      </c>
      <c r="C12" s="54">
        <v>2032.8</v>
      </c>
      <c r="D12" s="33">
        <v>105</v>
      </c>
      <c r="E12" s="54">
        <v>265.5</v>
      </c>
      <c r="F12" s="54">
        <f t="shared" si="0"/>
        <v>1662.3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2044.9</v>
      </c>
      <c r="M12" s="33">
        <v>370.5</v>
      </c>
      <c r="N12" s="33">
        <f t="shared" si="2"/>
        <v>1674.4</v>
      </c>
      <c r="O12" s="17">
        <f t="shared" si="3"/>
        <v>-0.7279071166456198</v>
      </c>
      <c r="P12" s="80">
        <v>0.86</v>
      </c>
      <c r="Q12" s="14">
        <v>1.2</v>
      </c>
      <c r="R12" s="14">
        <f t="shared" si="4"/>
        <v>1.032</v>
      </c>
    </row>
    <row r="13" spans="1:18" ht="11.25">
      <c r="A13" s="11">
        <v>8</v>
      </c>
      <c r="B13" s="16" t="s">
        <v>181</v>
      </c>
      <c r="C13" s="54">
        <v>3859.6</v>
      </c>
      <c r="D13" s="33">
        <v>105</v>
      </c>
      <c r="E13" s="54">
        <v>748.2</v>
      </c>
      <c r="F13" s="54">
        <f t="shared" si="0"/>
        <v>3006.3999999999996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4175.8</v>
      </c>
      <c r="M13" s="33">
        <v>1077</v>
      </c>
      <c r="N13" s="33">
        <f t="shared" si="2"/>
        <v>3098.8</v>
      </c>
      <c r="O13" s="17">
        <f t="shared" si="3"/>
        <v>-3.0734433209153993</v>
      </c>
      <c r="P13" s="80">
        <v>0.38</v>
      </c>
      <c r="Q13" s="14">
        <v>1.2</v>
      </c>
      <c r="R13" s="14">
        <f t="shared" si="4"/>
        <v>0.45599999999999996</v>
      </c>
    </row>
    <row r="14" spans="1:18" ht="11.25">
      <c r="A14" s="11">
        <v>9</v>
      </c>
      <c r="B14" s="16" t="s">
        <v>180</v>
      </c>
      <c r="C14" s="54">
        <v>1425.1</v>
      </c>
      <c r="D14" s="33">
        <v>52.6</v>
      </c>
      <c r="E14" s="54">
        <v>234.8</v>
      </c>
      <c r="F14" s="54">
        <f t="shared" si="0"/>
        <v>1137.7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1443.3</v>
      </c>
      <c r="M14" s="33">
        <v>341.7</v>
      </c>
      <c r="N14" s="33">
        <f t="shared" si="2"/>
        <v>1101.6</v>
      </c>
      <c r="O14" s="17">
        <f t="shared" si="3"/>
        <v>3.173068471477554</v>
      </c>
      <c r="P14" s="80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4">
        <v>2858</v>
      </c>
      <c r="D15" s="33">
        <v>105</v>
      </c>
      <c r="E15" s="54">
        <v>458.4</v>
      </c>
      <c r="F15" s="54">
        <f t="shared" si="0"/>
        <v>2294.6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3224.9</v>
      </c>
      <c r="M15" s="33">
        <v>672.1</v>
      </c>
      <c r="N15" s="33">
        <f t="shared" si="2"/>
        <v>2552.8</v>
      </c>
      <c r="O15" s="17">
        <f t="shared" si="3"/>
        <v>-11.25250588337838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3689.1</v>
      </c>
      <c r="D16" s="33">
        <v>105</v>
      </c>
      <c r="E16" s="54">
        <v>904.7</v>
      </c>
      <c r="F16" s="54">
        <f t="shared" si="0"/>
        <v>2679.3999999999996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3803.9</v>
      </c>
      <c r="M16" s="33">
        <v>1068</v>
      </c>
      <c r="N16" s="33">
        <f t="shared" si="2"/>
        <v>2735.9</v>
      </c>
      <c r="O16" s="17">
        <f t="shared" si="3"/>
        <v>-2.1086810479958373</v>
      </c>
      <c r="P16" s="80">
        <v>0.58</v>
      </c>
      <c r="Q16" s="14">
        <v>1.2</v>
      </c>
      <c r="R16" s="14">
        <f t="shared" si="4"/>
        <v>0.696</v>
      </c>
    </row>
    <row r="17" spans="1:18" ht="11.25">
      <c r="A17" s="11">
        <v>12</v>
      </c>
      <c r="B17" s="16" t="s">
        <v>184</v>
      </c>
      <c r="C17" s="54">
        <v>3180.9</v>
      </c>
      <c r="D17" s="33">
        <v>105</v>
      </c>
      <c r="E17" s="54">
        <v>548.3</v>
      </c>
      <c r="F17" s="54">
        <f t="shared" si="0"/>
        <v>2527.6000000000004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3516.4</v>
      </c>
      <c r="M17" s="33">
        <v>697</v>
      </c>
      <c r="N17" s="33">
        <f t="shared" si="2"/>
        <v>2819.4</v>
      </c>
      <c r="O17" s="17">
        <f t="shared" si="3"/>
        <v>-11.54454818800442</v>
      </c>
      <c r="P17" s="80">
        <v>0</v>
      </c>
      <c r="Q17" s="14">
        <v>1.2</v>
      </c>
      <c r="R17" s="14">
        <f t="shared" si="4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0" t="s">
        <v>39</v>
      </c>
      <c r="B30" s="201"/>
      <c r="C30" s="19">
        <f aca="true" t="shared" si="5" ref="C30:N30">SUM(C6:C29)</f>
        <v>45539.1</v>
      </c>
      <c r="D30" s="56">
        <f t="shared" si="5"/>
        <v>8209.2</v>
      </c>
      <c r="E30" s="19">
        <f t="shared" si="5"/>
        <v>12326.2</v>
      </c>
      <c r="F30" s="19">
        <f t="shared" si="5"/>
        <v>25003.699999999997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49506.70000000001</v>
      </c>
      <c r="M30" s="30">
        <f t="shared" si="5"/>
        <v>21762.299999999996</v>
      </c>
      <c r="N30" s="19">
        <f t="shared" si="5"/>
        <v>27744.4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8" sqref="K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2" t="s">
        <v>20</v>
      </c>
      <c r="B3" s="200" t="s">
        <v>102</v>
      </c>
      <c r="C3" s="34" t="s">
        <v>51</v>
      </c>
      <c r="D3" s="34" t="s">
        <v>188</v>
      </c>
      <c r="E3" s="34" t="s">
        <v>218</v>
      </c>
      <c r="F3" s="34" t="s">
        <v>187</v>
      </c>
      <c r="G3" s="34" t="s">
        <v>49</v>
      </c>
      <c r="H3" s="34" t="s">
        <v>142</v>
      </c>
      <c r="I3" s="5" t="s">
        <v>48</v>
      </c>
      <c r="J3" s="203" t="s">
        <v>21</v>
      </c>
      <c r="K3" s="203" t="s">
        <v>5</v>
      </c>
      <c r="L3" s="6" t="s">
        <v>6</v>
      </c>
    </row>
    <row r="4" spans="1:12" s="10" customFormat="1" ht="42.75" customHeight="1">
      <c r="A4" s="202"/>
      <c r="B4" s="200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5"/>
      <c r="K4" s="205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88.7</v>
      </c>
      <c r="E6" s="2">
        <v>420.1</v>
      </c>
      <c r="F6" s="48">
        <f aca="true" t="shared" si="0" ref="F6:F29">E6-D6</f>
        <v>331.40000000000003</v>
      </c>
      <c r="G6" s="12">
        <v>0</v>
      </c>
      <c r="H6" s="61">
        <v>2791.2</v>
      </c>
      <c r="I6" s="81">
        <f>F6/H6*100</f>
        <v>11.873029521352825</v>
      </c>
      <c r="J6" s="195" t="s">
        <v>219</v>
      </c>
      <c r="K6" s="14">
        <v>1</v>
      </c>
      <c r="L6" s="14">
        <v>0</v>
      </c>
    </row>
    <row r="7" spans="1:12" ht="11.25">
      <c r="A7" s="11">
        <v>2</v>
      </c>
      <c r="B7" s="16" t="s">
        <v>173</v>
      </c>
      <c r="C7" s="16">
        <v>468</v>
      </c>
      <c r="D7" s="48">
        <v>8.6</v>
      </c>
      <c r="E7" s="2">
        <v>17.2</v>
      </c>
      <c r="F7" s="48">
        <f t="shared" si="0"/>
        <v>8.6</v>
      </c>
      <c r="G7" s="12">
        <v>75</v>
      </c>
      <c r="H7" s="61">
        <v>215.5</v>
      </c>
      <c r="I7" s="81">
        <v>0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12.9</v>
      </c>
      <c r="E8" s="2">
        <v>54.3</v>
      </c>
      <c r="F8" s="48">
        <f t="shared" si="0"/>
        <v>41.4</v>
      </c>
      <c r="G8" s="12">
        <v>1.3</v>
      </c>
      <c r="H8" s="61">
        <v>320</v>
      </c>
      <c r="I8" s="81">
        <f aca="true" t="shared" si="1" ref="I8:I29">F8/H8*100</f>
        <v>12.937499999999998</v>
      </c>
      <c r="J8" s="195" t="s">
        <v>219</v>
      </c>
      <c r="K8" s="14">
        <v>1</v>
      </c>
      <c r="L8" s="14">
        <v>0</v>
      </c>
    </row>
    <row r="9" spans="1:12" ht="11.25">
      <c r="A9" s="11">
        <v>4</v>
      </c>
      <c r="B9" s="16" t="s">
        <v>176</v>
      </c>
      <c r="C9" s="16">
        <v>809</v>
      </c>
      <c r="D9" s="48">
        <v>164.1</v>
      </c>
      <c r="E9" s="2">
        <v>18.2</v>
      </c>
      <c r="F9" s="48">
        <f t="shared" si="0"/>
        <v>-145.9</v>
      </c>
      <c r="G9" s="12">
        <v>-214</v>
      </c>
      <c r="H9" s="61">
        <v>120.5</v>
      </c>
      <c r="I9" s="81">
        <f t="shared" si="1"/>
        <v>-121.07883817427387</v>
      </c>
      <c r="J9" s="195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6.3</v>
      </c>
      <c r="E10" s="2">
        <v>12.2</v>
      </c>
      <c r="F10" s="48">
        <f t="shared" si="0"/>
        <v>5.8999999999999995</v>
      </c>
      <c r="G10" s="12">
        <v>0</v>
      </c>
      <c r="H10" s="61">
        <v>119.5</v>
      </c>
      <c r="I10" s="81">
        <f t="shared" si="1"/>
        <v>4.937238493723848</v>
      </c>
      <c r="J10" s="195" t="s">
        <v>223</v>
      </c>
      <c r="K10" s="14">
        <v>1</v>
      </c>
      <c r="L10" s="14">
        <v>0.012</v>
      </c>
    </row>
    <row r="11" spans="1:12" ht="11.25">
      <c r="A11" s="11">
        <v>6</v>
      </c>
      <c r="B11" s="16" t="s">
        <v>178</v>
      </c>
      <c r="C11" s="16">
        <v>1688</v>
      </c>
      <c r="D11" s="48">
        <v>10.9</v>
      </c>
      <c r="E11" s="2">
        <v>24.1</v>
      </c>
      <c r="F11" s="48">
        <f t="shared" si="0"/>
        <v>13.200000000000001</v>
      </c>
      <c r="G11" s="12">
        <v>-101</v>
      </c>
      <c r="H11" s="61">
        <v>207</v>
      </c>
      <c r="I11" s="81">
        <f t="shared" si="1"/>
        <v>6.376811594202899</v>
      </c>
      <c r="J11" s="195" t="s">
        <v>219</v>
      </c>
      <c r="K11" s="14">
        <v>1</v>
      </c>
      <c r="L11" s="14">
        <v>0</v>
      </c>
    </row>
    <row r="12" spans="1:12" ht="11.25">
      <c r="A12" s="11">
        <v>7</v>
      </c>
      <c r="B12" s="16" t="s">
        <v>179</v>
      </c>
      <c r="C12" s="16">
        <v>1230</v>
      </c>
      <c r="D12" s="48">
        <v>12.9</v>
      </c>
      <c r="E12" s="2">
        <v>23</v>
      </c>
      <c r="F12" s="48">
        <f t="shared" si="0"/>
        <v>10.1</v>
      </c>
      <c r="G12" s="12">
        <v>-85</v>
      </c>
      <c r="H12" s="61">
        <v>150.5</v>
      </c>
      <c r="I12" s="81">
        <f t="shared" si="1"/>
        <v>6.710963455149502</v>
      </c>
      <c r="J12" s="195" t="s">
        <v>219</v>
      </c>
      <c r="K12" s="14">
        <v>1</v>
      </c>
      <c r="L12" s="14">
        <v>0</v>
      </c>
    </row>
    <row r="13" spans="1:12" ht="11.25">
      <c r="A13" s="11">
        <v>8</v>
      </c>
      <c r="B13" s="16" t="s">
        <v>181</v>
      </c>
      <c r="C13" s="16">
        <v>21</v>
      </c>
      <c r="D13" s="48">
        <v>14.7</v>
      </c>
      <c r="E13" s="2">
        <v>31.9</v>
      </c>
      <c r="F13" s="48">
        <f t="shared" si="0"/>
        <v>17.2</v>
      </c>
      <c r="G13" s="12">
        <v>0</v>
      </c>
      <c r="H13" s="61">
        <v>306.5</v>
      </c>
      <c r="I13" s="81">
        <f t="shared" si="1"/>
        <v>5.611745513866231</v>
      </c>
      <c r="J13" s="195" t="s">
        <v>219</v>
      </c>
      <c r="K13" s="14">
        <v>1</v>
      </c>
      <c r="L13" s="14">
        <v>0</v>
      </c>
    </row>
    <row r="14" spans="1:12" ht="11.25">
      <c r="A14" s="11">
        <v>9</v>
      </c>
      <c r="B14" s="16" t="s">
        <v>180</v>
      </c>
      <c r="C14" s="16">
        <v>919</v>
      </c>
      <c r="D14" s="48">
        <v>4.8</v>
      </c>
      <c r="E14" s="2">
        <v>9.6</v>
      </c>
      <c r="F14" s="48">
        <f t="shared" si="0"/>
        <v>4.8</v>
      </c>
      <c r="G14" s="12">
        <v>-138</v>
      </c>
      <c r="H14" s="61">
        <v>104</v>
      </c>
      <c r="I14" s="81">
        <f t="shared" si="1"/>
        <v>4.615384615384615</v>
      </c>
      <c r="J14" s="195" t="s">
        <v>220</v>
      </c>
      <c r="K14" s="14">
        <v>1</v>
      </c>
      <c r="L14" s="14">
        <v>0.077</v>
      </c>
    </row>
    <row r="15" spans="1:12" ht="11.25">
      <c r="A15" s="11">
        <v>10</v>
      </c>
      <c r="B15" s="16" t="s">
        <v>182</v>
      </c>
      <c r="C15" s="16">
        <v>319</v>
      </c>
      <c r="D15" s="48">
        <v>17.7</v>
      </c>
      <c r="E15" s="2">
        <v>32.8</v>
      </c>
      <c r="F15" s="48">
        <f t="shared" si="0"/>
        <v>15.099999999999998</v>
      </c>
      <c r="G15" s="12">
        <v>-62</v>
      </c>
      <c r="H15" s="61">
        <v>427</v>
      </c>
      <c r="I15" s="81">
        <f t="shared" si="1"/>
        <v>3.536299765807962</v>
      </c>
      <c r="J15" s="195" t="s">
        <v>221</v>
      </c>
      <c r="K15" s="14">
        <v>1</v>
      </c>
      <c r="L15" s="14">
        <v>0.293</v>
      </c>
    </row>
    <row r="16" spans="1:12" ht="11.25">
      <c r="A16" s="11">
        <v>11</v>
      </c>
      <c r="B16" s="16" t="s">
        <v>183</v>
      </c>
      <c r="C16" s="16">
        <v>1324</v>
      </c>
      <c r="D16" s="48">
        <v>21.5</v>
      </c>
      <c r="E16" s="2">
        <v>215.8</v>
      </c>
      <c r="F16" s="48">
        <f t="shared" si="0"/>
        <v>194.3</v>
      </c>
      <c r="G16" s="12">
        <v>-423</v>
      </c>
      <c r="H16" s="61">
        <v>325</v>
      </c>
      <c r="I16" s="81">
        <f t="shared" si="1"/>
        <v>59.78461538461539</v>
      </c>
      <c r="J16" s="195" t="s">
        <v>219</v>
      </c>
      <c r="K16" s="14">
        <v>1</v>
      </c>
      <c r="L16" s="14">
        <v>0</v>
      </c>
    </row>
    <row r="17" spans="1:12" ht="11.25">
      <c r="A17" s="11">
        <v>12</v>
      </c>
      <c r="B17" s="16" t="s">
        <v>184</v>
      </c>
      <c r="C17" s="16">
        <v>365</v>
      </c>
      <c r="D17" s="48">
        <v>14.8</v>
      </c>
      <c r="E17" s="23">
        <v>21.2</v>
      </c>
      <c r="F17" s="48">
        <f t="shared" si="0"/>
        <v>6.399999999999999</v>
      </c>
      <c r="G17" s="12">
        <v>-286</v>
      </c>
      <c r="H17" s="61">
        <v>352</v>
      </c>
      <c r="I17" s="81">
        <f t="shared" si="1"/>
        <v>1.8181818181818177</v>
      </c>
      <c r="J17" s="195" t="s">
        <v>222</v>
      </c>
      <c r="K17" s="14">
        <v>1</v>
      </c>
      <c r="L17" s="14">
        <v>0.636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0" t="s">
        <v>39</v>
      </c>
      <c r="B30" s="201"/>
      <c r="C30" s="19">
        <f aca="true" t="shared" si="3" ref="C30:H30">SUM(C6:C29)</f>
        <v>22646</v>
      </c>
      <c r="D30" s="19">
        <f>SUM(D6:D29)</f>
        <v>377.9</v>
      </c>
      <c r="E30" s="19">
        <f>SUM(E6:E29)</f>
        <v>880.4000000000001</v>
      </c>
      <c r="F30" s="19">
        <f t="shared" si="3"/>
        <v>502.50000000000006</v>
      </c>
      <c r="G30" s="19">
        <f t="shared" si="3"/>
        <v>-3331.1000000000004</v>
      </c>
      <c r="H30" s="19">
        <f t="shared" si="3"/>
        <v>5438.7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" sqref="E4:E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6" t="s">
        <v>101</v>
      </c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2" t="s">
        <v>3</v>
      </c>
      <c r="B4" s="203" t="s">
        <v>102</v>
      </c>
      <c r="C4" s="203" t="s">
        <v>103</v>
      </c>
      <c r="D4" s="203" t="s">
        <v>189</v>
      </c>
      <c r="E4" s="203" t="s">
        <v>190</v>
      </c>
      <c r="F4" s="203" t="s">
        <v>104</v>
      </c>
      <c r="G4" s="203" t="s">
        <v>99</v>
      </c>
      <c r="H4" s="203" t="s">
        <v>100</v>
      </c>
      <c r="I4" s="203" t="s">
        <v>5</v>
      </c>
      <c r="J4" s="207" t="s">
        <v>6</v>
      </c>
    </row>
    <row r="5" spans="1:10" ht="135" customHeight="1">
      <c r="A5" s="202"/>
      <c r="B5" s="204"/>
      <c r="C5" s="205"/>
      <c r="D5" s="205"/>
      <c r="E5" s="205"/>
      <c r="F5" s="205"/>
      <c r="G5" s="205"/>
      <c r="H5" s="204"/>
      <c r="I5" s="204"/>
      <c r="J5" s="208"/>
    </row>
    <row r="6" spans="1:10" s="10" customFormat="1" ht="51" customHeight="1">
      <c r="A6" s="202"/>
      <c r="B6" s="20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5"/>
      <c r="I6" s="205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585.7</v>
      </c>
      <c r="D8" s="61">
        <v>2991.2</v>
      </c>
      <c r="E8" s="185"/>
      <c r="F8" s="13">
        <f>D8+E8</f>
        <v>2991.2</v>
      </c>
      <c r="G8" s="17">
        <f aca="true" t="shared" si="0" ref="G8:G31">C8/(C8+F8)*100</f>
        <v>16.374514244177924</v>
      </c>
      <c r="H8" s="15">
        <v>0.674</v>
      </c>
      <c r="I8" s="14">
        <v>1.2</v>
      </c>
      <c r="J8" s="38">
        <f aca="true" t="shared" si="1" ref="J8:J31">H8*I8</f>
        <v>0.8088000000000001</v>
      </c>
    </row>
    <row r="9" spans="1:10" ht="11.25">
      <c r="A9" s="11">
        <v>2</v>
      </c>
      <c r="B9" s="16" t="s">
        <v>173</v>
      </c>
      <c r="C9" s="48">
        <v>1252</v>
      </c>
      <c r="D9" s="61">
        <v>220.5</v>
      </c>
      <c r="E9" s="33">
        <v>14.5</v>
      </c>
      <c r="F9" s="13">
        <f aca="true" t="shared" si="2" ref="F9:F31">D9+E9</f>
        <v>235</v>
      </c>
      <c r="G9" s="17">
        <f t="shared" si="0"/>
        <v>84.19636852723605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2640.2</v>
      </c>
      <c r="D10" s="61">
        <v>333</v>
      </c>
      <c r="E10" s="33">
        <v>37.1</v>
      </c>
      <c r="F10" s="13">
        <f t="shared" si="2"/>
        <v>370.1</v>
      </c>
      <c r="G10" s="17">
        <f t="shared" si="0"/>
        <v>87.7055442979105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1052.4</v>
      </c>
      <c r="D11" s="61">
        <v>124.5</v>
      </c>
      <c r="E11" s="33">
        <v>2.5</v>
      </c>
      <c r="F11" s="13">
        <f t="shared" si="2"/>
        <v>127</v>
      </c>
      <c r="G11" s="17">
        <f t="shared" si="0"/>
        <v>89.23181278616245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1088.3</v>
      </c>
      <c r="D12" s="61">
        <v>125.5</v>
      </c>
      <c r="E12" s="33">
        <v>19</v>
      </c>
      <c r="F12" s="13">
        <f t="shared" si="2"/>
        <v>144.5</v>
      </c>
      <c r="G12" s="17">
        <f t="shared" si="0"/>
        <v>88.27871512005191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953</v>
      </c>
      <c r="D13" s="61">
        <v>212</v>
      </c>
      <c r="E13" s="33">
        <v>44</v>
      </c>
      <c r="F13" s="13">
        <f t="shared" si="2"/>
        <v>256</v>
      </c>
      <c r="G13" s="17">
        <f t="shared" si="0"/>
        <v>78.82547559966915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1486.9</v>
      </c>
      <c r="D14" s="61">
        <v>160.5</v>
      </c>
      <c r="E14" s="33">
        <v>15</v>
      </c>
      <c r="F14" s="13">
        <f t="shared" si="2"/>
        <v>175.5</v>
      </c>
      <c r="G14" s="17">
        <f t="shared" si="0"/>
        <v>89.4429740134745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2673.4</v>
      </c>
      <c r="D15" s="61">
        <v>323.5</v>
      </c>
      <c r="E15" s="33">
        <v>9.5</v>
      </c>
      <c r="F15" s="13">
        <f t="shared" si="2"/>
        <v>333</v>
      </c>
      <c r="G15" s="17">
        <f t="shared" si="0"/>
        <v>88.92362959020755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1019.8</v>
      </c>
      <c r="D16" s="61">
        <v>111</v>
      </c>
      <c r="E16" s="33">
        <v>7</v>
      </c>
      <c r="F16" s="13">
        <f t="shared" si="2"/>
        <v>118</v>
      </c>
      <c r="G16" s="17">
        <f t="shared" si="0"/>
        <v>89.62910880646862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1791.7</v>
      </c>
      <c r="D17" s="61">
        <v>450</v>
      </c>
      <c r="E17" s="33">
        <v>53</v>
      </c>
      <c r="F17" s="13">
        <f t="shared" si="2"/>
        <v>503</v>
      </c>
      <c r="G17" s="17">
        <f t="shared" si="0"/>
        <v>78.0799233015209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2275.3</v>
      </c>
      <c r="D18" s="61">
        <v>350</v>
      </c>
      <c r="E18" s="33">
        <v>54.1</v>
      </c>
      <c r="F18" s="13">
        <f t="shared" si="2"/>
        <v>404.1</v>
      </c>
      <c r="G18" s="17">
        <f t="shared" si="0"/>
        <v>84.91826528327238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2016.6</v>
      </c>
      <c r="D19" s="61">
        <v>370</v>
      </c>
      <c r="E19" s="33">
        <v>141</v>
      </c>
      <c r="F19" s="13">
        <f t="shared" si="2"/>
        <v>511</v>
      </c>
      <c r="G19" s="17">
        <f t="shared" si="0"/>
        <v>79.78319354328217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0" t="s">
        <v>78</v>
      </c>
      <c r="B32" s="201"/>
      <c r="C32" s="30">
        <f>SUM(C8:C31)</f>
        <v>18835.3</v>
      </c>
      <c r="D32" s="30">
        <f>SUM(D8:D31)</f>
        <v>5771.7</v>
      </c>
      <c r="E32" s="19">
        <f>SUM(E8:E31)</f>
        <v>396.7</v>
      </c>
      <c r="F32" s="19">
        <f>SUM(F8:F31)</f>
        <v>6168.4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2" t="s">
        <v>3</v>
      </c>
      <c r="B3" s="200" t="s">
        <v>102</v>
      </c>
      <c r="C3" s="36" t="s">
        <v>191</v>
      </c>
      <c r="D3" s="34" t="s">
        <v>126</v>
      </c>
      <c r="E3" s="99" t="s">
        <v>106</v>
      </c>
      <c r="F3" s="36" t="s">
        <v>192</v>
      </c>
      <c r="G3" s="161" t="s">
        <v>127</v>
      </c>
      <c r="H3" s="99" t="s">
        <v>128</v>
      </c>
      <c r="I3" s="28" t="s">
        <v>24</v>
      </c>
      <c r="J3" s="203" t="s">
        <v>80</v>
      </c>
      <c r="K3" s="203" t="s">
        <v>5</v>
      </c>
      <c r="L3" s="29" t="s">
        <v>6</v>
      </c>
    </row>
    <row r="4" spans="1:12" ht="45.75" customHeight="1">
      <c r="A4" s="202"/>
      <c r="B4" s="200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5"/>
      <c r="K4" s="205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2706.3</v>
      </c>
      <c r="D6" s="48">
        <v>2597.7</v>
      </c>
      <c r="E6" s="85">
        <f aca="true" t="shared" si="0" ref="E6:E29">C6-D6</f>
        <v>108.60000000000036</v>
      </c>
      <c r="F6" s="33">
        <v>15504.9</v>
      </c>
      <c r="G6" s="33">
        <v>10498.9</v>
      </c>
      <c r="H6" s="196">
        <f aca="true" t="shared" si="1" ref="H6:H29">F6-G6</f>
        <v>5006</v>
      </c>
      <c r="I6" s="178">
        <f aca="true" t="shared" si="2" ref="I6:I29">E6/H6*100</f>
        <v>2.16939672393129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>
        <v>1011.9</v>
      </c>
      <c r="D7" s="48">
        <v>1011.9</v>
      </c>
      <c r="E7" s="85">
        <f t="shared" si="0"/>
        <v>0</v>
      </c>
      <c r="F7" s="33">
        <v>3204.2</v>
      </c>
      <c r="G7" s="33">
        <v>1526</v>
      </c>
      <c r="H7" s="196">
        <f t="shared" si="1"/>
        <v>1678.1999999999998</v>
      </c>
      <c r="I7" s="178">
        <f t="shared" si="2"/>
        <v>0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3594.5</v>
      </c>
      <c r="D8" s="48">
        <v>3563.5</v>
      </c>
      <c r="E8" s="85">
        <f t="shared" si="0"/>
        <v>31</v>
      </c>
      <c r="F8" s="33">
        <v>7452.3</v>
      </c>
      <c r="G8" s="33">
        <v>4340.2</v>
      </c>
      <c r="H8" s="196">
        <f t="shared" si="1"/>
        <v>3112.1000000000004</v>
      </c>
      <c r="I8" s="178">
        <f t="shared" si="2"/>
        <v>0.9961119501301371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>
        <v>22.4</v>
      </c>
      <c r="D9" s="48"/>
      <c r="E9" s="85">
        <f t="shared" si="0"/>
        <v>22.4</v>
      </c>
      <c r="F9" s="33">
        <v>1836.8</v>
      </c>
      <c r="G9" s="33">
        <v>458.3</v>
      </c>
      <c r="H9" s="196">
        <f t="shared" si="1"/>
        <v>1378.5</v>
      </c>
      <c r="I9" s="178">
        <f t="shared" si="2"/>
        <v>1.6249546608632572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38.5</v>
      </c>
      <c r="D10" s="48"/>
      <c r="E10" s="85">
        <f t="shared" si="0"/>
        <v>38.5</v>
      </c>
      <c r="F10" s="33">
        <v>1560.4</v>
      </c>
      <c r="G10" s="33">
        <v>248.3</v>
      </c>
      <c r="H10" s="196">
        <f t="shared" si="1"/>
        <v>1312.1000000000001</v>
      </c>
      <c r="I10" s="178">
        <f t="shared" si="2"/>
        <v>2.934227574117826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/>
      <c r="D11" s="48"/>
      <c r="E11" s="85">
        <f t="shared" si="0"/>
        <v>0</v>
      </c>
      <c r="F11" s="33">
        <v>1738.9</v>
      </c>
      <c r="G11" s="33">
        <v>464.3</v>
      </c>
      <c r="H11" s="196">
        <f t="shared" si="1"/>
        <v>1274.6000000000001</v>
      </c>
      <c r="I11" s="178">
        <f t="shared" si="2"/>
        <v>0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40.4</v>
      </c>
      <c r="D12" s="48">
        <v>20</v>
      </c>
      <c r="E12" s="85">
        <f t="shared" si="0"/>
        <v>20.4</v>
      </c>
      <c r="F12" s="33">
        <v>2044.9</v>
      </c>
      <c r="G12" s="33">
        <v>370.5</v>
      </c>
      <c r="H12" s="196">
        <f t="shared" si="1"/>
        <v>1674.4</v>
      </c>
      <c r="I12" s="178">
        <f t="shared" si="2"/>
        <v>1.2183468705207834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64</v>
      </c>
      <c r="D13" s="48"/>
      <c r="E13" s="85">
        <f t="shared" si="0"/>
        <v>64</v>
      </c>
      <c r="F13" s="33">
        <v>4175.8</v>
      </c>
      <c r="G13" s="33">
        <v>1077</v>
      </c>
      <c r="H13" s="196">
        <f t="shared" si="1"/>
        <v>3098.8</v>
      </c>
      <c r="I13" s="178">
        <f t="shared" si="2"/>
        <v>2.065315606041048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5.4</v>
      </c>
      <c r="D14" s="48"/>
      <c r="E14" s="85">
        <f t="shared" si="0"/>
        <v>5.4</v>
      </c>
      <c r="F14" s="33">
        <v>1443.3</v>
      </c>
      <c r="G14" s="33">
        <v>341.7</v>
      </c>
      <c r="H14" s="196">
        <f t="shared" si="1"/>
        <v>1101.6</v>
      </c>
      <c r="I14" s="178">
        <f t="shared" si="2"/>
        <v>0.49019607843137264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40</v>
      </c>
      <c r="D15" s="48"/>
      <c r="E15" s="85">
        <f t="shared" si="0"/>
        <v>40</v>
      </c>
      <c r="F15" s="33">
        <v>3224.9</v>
      </c>
      <c r="G15" s="33">
        <v>672.1</v>
      </c>
      <c r="H15" s="196">
        <f t="shared" si="1"/>
        <v>2552.8</v>
      </c>
      <c r="I15" s="178">
        <f t="shared" si="2"/>
        <v>1.5669069257286117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/>
      <c r="D16" s="48"/>
      <c r="E16" s="85">
        <f t="shared" si="0"/>
        <v>0</v>
      </c>
      <c r="F16" s="33">
        <v>3803.9</v>
      </c>
      <c r="G16" s="33">
        <v>1068</v>
      </c>
      <c r="H16" s="196">
        <f t="shared" si="1"/>
        <v>2735.9</v>
      </c>
      <c r="I16" s="178">
        <f t="shared" si="2"/>
        <v>0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126.8</v>
      </c>
      <c r="D17" s="48"/>
      <c r="E17" s="85">
        <f t="shared" si="0"/>
        <v>126.8</v>
      </c>
      <c r="F17" s="33">
        <v>3516.4</v>
      </c>
      <c r="G17" s="33">
        <v>697</v>
      </c>
      <c r="H17" s="196">
        <f t="shared" si="1"/>
        <v>2819.4</v>
      </c>
      <c r="I17" s="178">
        <f t="shared" si="2"/>
        <v>4.497410796623394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0" t="s">
        <v>65</v>
      </c>
      <c r="B30" s="201"/>
      <c r="C30" s="30">
        <f aca="true" t="shared" si="4" ref="C30:H30">SUM(C6:C29)</f>
        <v>7650.2</v>
      </c>
      <c r="D30" s="30">
        <f t="shared" si="4"/>
        <v>7193.1</v>
      </c>
      <c r="E30" s="142">
        <f t="shared" si="4"/>
        <v>457.10000000000036</v>
      </c>
      <c r="F30" s="142">
        <f t="shared" si="4"/>
        <v>49506.70000000001</v>
      </c>
      <c r="G30" s="142">
        <f>SUM(G6:G29)</f>
        <v>21762.299999999996</v>
      </c>
      <c r="H30" s="86">
        <f t="shared" si="4"/>
        <v>27744.4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7" sqref="N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4" ht="11.25">
      <c r="A2" s="114"/>
      <c r="B2" s="115"/>
      <c r="C2" s="115"/>
      <c r="D2" s="115"/>
    </row>
    <row r="3" spans="1:14" ht="173.25" customHeight="1">
      <c r="A3" s="202" t="s">
        <v>3</v>
      </c>
      <c r="B3" s="203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193</v>
      </c>
      <c r="I3" s="161" t="s">
        <v>130</v>
      </c>
      <c r="J3" s="99" t="s">
        <v>131</v>
      </c>
      <c r="K3" s="5" t="s">
        <v>83</v>
      </c>
      <c r="L3" s="203" t="s">
        <v>4</v>
      </c>
      <c r="M3" s="203" t="s">
        <v>5</v>
      </c>
      <c r="N3" s="29" t="s">
        <v>6</v>
      </c>
    </row>
    <row r="4" spans="1:14" ht="53.25" customHeight="1">
      <c r="A4" s="209"/>
      <c r="B4" s="205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5"/>
      <c r="M4" s="205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1200.7</v>
      </c>
      <c r="D6" s="18">
        <v>75.2</v>
      </c>
      <c r="E6" s="155">
        <v>1125.5</v>
      </c>
      <c r="F6" s="164">
        <v>0</v>
      </c>
      <c r="G6" s="165">
        <v>0</v>
      </c>
      <c r="H6" s="33">
        <v>15504.9</v>
      </c>
      <c r="I6" s="33">
        <v>10498.9</v>
      </c>
      <c r="J6" s="166">
        <f aca="true" t="shared" si="0" ref="J6:J29">H6-I6</f>
        <v>5006</v>
      </c>
      <c r="K6" s="167">
        <f aca="true" t="shared" si="1" ref="K6:K29">(E6+F6+G6)/J6*100</f>
        <v>22.48302037554934</v>
      </c>
      <c r="L6" s="168">
        <v>0.95</v>
      </c>
      <c r="M6" s="126">
        <v>1.5</v>
      </c>
      <c r="N6" s="126">
        <f aca="true" t="shared" si="2" ref="N6:N29">L6*M6</f>
        <v>1.4249999999999998</v>
      </c>
    </row>
    <row r="7" spans="1:14" ht="11.25">
      <c r="A7" s="101">
        <v>2</v>
      </c>
      <c r="B7" s="16" t="s">
        <v>173</v>
      </c>
      <c r="C7" s="85">
        <v>776</v>
      </c>
      <c r="D7" s="18">
        <v>37.6</v>
      </c>
      <c r="E7" s="85">
        <v>738.4</v>
      </c>
      <c r="F7" s="164">
        <v>0</v>
      </c>
      <c r="G7" s="165">
        <v>0</v>
      </c>
      <c r="H7" s="33">
        <v>3204.2</v>
      </c>
      <c r="I7" s="33">
        <v>1526</v>
      </c>
      <c r="J7" s="166">
        <f t="shared" si="0"/>
        <v>1678.1999999999998</v>
      </c>
      <c r="K7" s="167">
        <f t="shared" si="1"/>
        <v>43.999523298772495</v>
      </c>
      <c r="L7" s="168">
        <v>0.52</v>
      </c>
      <c r="M7" s="126">
        <v>1.5</v>
      </c>
      <c r="N7" s="126">
        <f t="shared" si="2"/>
        <v>0.78</v>
      </c>
    </row>
    <row r="8" spans="1:14" ht="11.25">
      <c r="A8" s="101">
        <v>3</v>
      </c>
      <c r="B8" s="16" t="s">
        <v>175</v>
      </c>
      <c r="C8" s="141">
        <v>1707</v>
      </c>
      <c r="D8" s="18">
        <v>75.2</v>
      </c>
      <c r="E8" s="141">
        <v>1631.8</v>
      </c>
      <c r="F8" s="164">
        <v>0</v>
      </c>
      <c r="G8" s="165">
        <v>0</v>
      </c>
      <c r="H8" s="33">
        <v>7452.3</v>
      </c>
      <c r="I8" s="33">
        <v>4340.2</v>
      </c>
      <c r="J8" s="166">
        <f t="shared" si="0"/>
        <v>3112.1000000000004</v>
      </c>
      <c r="K8" s="167">
        <f t="shared" si="1"/>
        <v>52.434047749108316</v>
      </c>
      <c r="L8" s="168">
        <v>0.351</v>
      </c>
      <c r="M8" s="126">
        <v>1.5</v>
      </c>
      <c r="N8" s="126">
        <f t="shared" si="2"/>
        <v>0.5265</v>
      </c>
    </row>
    <row r="9" spans="1:14" ht="11.25">
      <c r="A9" s="101">
        <v>4</v>
      </c>
      <c r="B9" s="16" t="s">
        <v>176</v>
      </c>
      <c r="C9" s="85">
        <v>620.5</v>
      </c>
      <c r="D9" s="18">
        <v>37.6</v>
      </c>
      <c r="E9" s="85">
        <v>582.9</v>
      </c>
      <c r="F9" s="164">
        <v>0</v>
      </c>
      <c r="G9" s="165">
        <v>0</v>
      </c>
      <c r="H9" s="33">
        <v>1836.8</v>
      </c>
      <c r="I9" s="33">
        <v>458.3</v>
      </c>
      <c r="J9" s="166">
        <f t="shared" si="0"/>
        <v>1378.5</v>
      </c>
      <c r="K9" s="167">
        <f t="shared" si="1"/>
        <v>42.28509249183895</v>
      </c>
      <c r="L9" s="168">
        <v>0.554</v>
      </c>
      <c r="M9" s="126">
        <v>1.5</v>
      </c>
      <c r="N9" s="126">
        <v>0.831</v>
      </c>
    </row>
    <row r="10" spans="1:14" ht="11.25">
      <c r="A10" s="101">
        <v>5</v>
      </c>
      <c r="B10" s="16" t="s">
        <v>177</v>
      </c>
      <c r="C10" s="85">
        <v>718.6</v>
      </c>
      <c r="D10" s="18">
        <v>37.6</v>
      </c>
      <c r="E10" s="85">
        <v>681</v>
      </c>
      <c r="F10" s="164">
        <v>0</v>
      </c>
      <c r="G10" s="165">
        <v>0</v>
      </c>
      <c r="H10" s="33">
        <v>1560.4</v>
      </c>
      <c r="I10" s="33">
        <v>248.3</v>
      </c>
      <c r="J10" s="166">
        <f t="shared" si="0"/>
        <v>1312.1000000000001</v>
      </c>
      <c r="K10" s="167">
        <f t="shared" si="1"/>
        <v>51.90153189543479</v>
      </c>
      <c r="L10" s="168">
        <v>0.362</v>
      </c>
      <c r="M10" s="126">
        <v>1.5</v>
      </c>
      <c r="N10" s="126">
        <v>0.543</v>
      </c>
    </row>
    <row r="11" spans="1:14" ht="11.25">
      <c r="A11" s="101">
        <v>6</v>
      </c>
      <c r="B11" s="16" t="s">
        <v>178</v>
      </c>
      <c r="C11" s="85">
        <v>671.1</v>
      </c>
      <c r="D11" s="18">
        <v>37.6</v>
      </c>
      <c r="E11" s="85">
        <v>633.5</v>
      </c>
      <c r="F11" s="164">
        <v>0</v>
      </c>
      <c r="G11" s="165">
        <v>0</v>
      </c>
      <c r="H11" s="33">
        <v>1738.9</v>
      </c>
      <c r="I11" s="33">
        <v>464.3</v>
      </c>
      <c r="J11" s="166">
        <f t="shared" si="0"/>
        <v>1274.6000000000001</v>
      </c>
      <c r="K11" s="167">
        <f t="shared" si="1"/>
        <v>49.70186725247136</v>
      </c>
      <c r="L11" s="168">
        <v>0.406</v>
      </c>
      <c r="M11" s="126">
        <v>1.5</v>
      </c>
      <c r="N11" s="126">
        <f t="shared" si="2"/>
        <v>0.609</v>
      </c>
    </row>
    <row r="12" spans="1:14" ht="11.25">
      <c r="A12" s="101">
        <v>7</v>
      </c>
      <c r="B12" s="16" t="s">
        <v>179</v>
      </c>
      <c r="C12" s="85">
        <v>745.8</v>
      </c>
      <c r="D12" s="18">
        <v>75.2</v>
      </c>
      <c r="E12" s="85">
        <v>670.6</v>
      </c>
      <c r="F12" s="164">
        <v>0</v>
      </c>
      <c r="G12" s="165">
        <v>0</v>
      </c>
      <c r="H12" s="33">
        <v>2044.9</v>
      </c>
      <c r="I12" s="33">
        <v>370.5</v>
      </c>
      <c r="J12" s="166">
        <f t="shared" si="0"/>
        <v>1674.4</v>
      </c>
      <c r="K12" s="167">
        <f t="shared" si="1"/>
        <v>40.05016722408027</v>
      </c>
      <c r="L12" s="168">
        <v>0.599</v>
      </c>
      <c r="M12" s="126">
        <v>1.5</v>
      </c>
      <c r="N12" s="126">
        <f t="shared" si="2"/>
        <v>0.8985</v>
      </c>
    </row>
    <row r="13" spans="1:14" ht="11.25">
      <c r="A13" s="101">
        <v>8</v>
      </c>
      <c r="B13" s="16" t="s">
        <v>181</v>
      </c>
      <c r="C13" s="85">
        <v>1605.4</v>
      </c>
      <c r="D13" s="18">
        <v>75.2</v>
      </c>
      <c r="E13" s="85">
        <v>1530.2</v>
      </c>
      <c r="F13" s="164">
        <v>0</v>
      </c>
      <c r="G13" s="165">
        <v>0</v>
      </c>
      <c r="H13" s="33">
        <v>4175.8</v>
      </c>
      <c r="I13" s="33">
        <v>1077</v>
      </c>
      <c r="J13" s="166">
        <f t="shared" si="0"/>
        <v>3098.8</v>
      </c>
      <c r="K13" s="167">
        <f t="shared" si="1"/>
        <v>49.380405318187684</v>
      </c>
      <c r="L13" s="168">
        <v>0.412</v>
      </c>
      <c r="M13" s="126">
        <v>1.5</v>
      </c>
      <c r="N13" s="126">
        <f t="shared" si="2"/>
        <v>0.618</v>
      </c>
    </row>
    <row r="14" spans="1:14" ht="11.25">
      <c r="A14" s="101">
        <v>9</v>
      </c>
      <c r="B14" s="16" t="s">
        <v>180</v>
      </c>
      <c r="C14" s="85">
        <v>611</v>
      </c>
      <c r="D14" s="18">
        <v>37.6</v>
      </c>
      <c r="E14" s="85">
        <v>573.4</v>
      </c>
      <c r="F14" s="164">
        <v>0</v>
      </c>
      <c r="G14" s="165">
        <v>0</v>
      </c>
      <c r="H14" s="33">
        <v>1443.3</v>
      </c>
      <c r="I14" s="33">
        <v>341.7</v>
      </c>
      <c r="J14" s="166">
        <f t="shared" si="0"/>
        <v>1101.6</v>
      </c>
      <c r="K14" s="167">
        <f t="shared" si="1"/>
        <v>52.05156136528686</v>
      </c>
      <c r="L14" s="168">
        <v>0.359</v>
      </c>
      <c r="M14" s="126">
        <v>1.5</v>
      </c>
      <c r="N14" s="126">
        <v>0.538</v>
      </c>
    </row>
    <row r="15" spans="1:14" ht="11.25">
      <c r="A15" s="101">
        <v>10</v>
      </c>
      <c r="B15" s="16" t="s">
        <v>182</v>
      </c>
      <c r="C15" s="85">
        <v>1289.9</v>
      </c>
      <c r="D15" s="18">
        <v>75.2</v>
      </c>
      <c r="E15" s="85">
        <v>1214.7</v>
      </c>
      <c r="F15" s="164">
        <v>0</v>
      </c>
      <c r="G15" s="165">
        <v>0</v>
      </c>
      <c r="H15" s="33">
        <v>3224.9</v>
      </c>
      <c r="I15" s="33">
        <v>672.1</v>
      </c>
      <c r="J15" s="166">
        <f t="shared" si="0"/>
        <v>2552.8</v>
      </c>
      <c r="K15" s="167">
        <f t="shared" si="1"/>
        <v>47.58304606706362</v>
      </c>
      <c r="L15" s="168">
        <v>0.295</v>
      </c>
      <c r="M15" s="126">
        <v>1.5</v>
      </c>
      <c r="N15" s="126">
        <v>0.448</v>
      </c>
    </row>
    <row r="16" spans="1:14" ht="11.25">
      <c r="A16" s="101">
        <v>11</v>
      </c>
      <c r="B16" s="16" t="s">
        <v>183</v>
      </c>
      <c r="C16" s="85">
        <v>1448.4</v>
      </c>
      <c r="D16" s="18">
        <v>75.2</v>
      </c>
      <c r="E16" s="85">
        <v>1373.2</v>
      </c>
      <c r="F16" s="164">
        <v>0</v>
      </c>
      <c r="G16" s="165">
        <v>0</v>
      </c>
      <c r="H16" s="33">
        <v>3803.9</v>
      </c>
      <c r="I16" s="33">
        <v>1068</v>
      </c>
      <c r="J16" s="166">
        <f t="shared" si="0"/>
        <v>2735.9</v>
      </c>
      <c r="K16" s="167">
        <f t="shared" si="1"/>
        <v>50.19189297854454</v>
      </c>
      <c r="L16" s="168">
        <v>0.396</v>
      </c>
      <c r="M16" s="126">
        <v>1.5</v>
      </c>
      <c r="N16" s="126">
        <f t="shared" si="2"/>
        <v>0.5940000000000001</v>
      </c>
    </row>
    <row r="17" spans="1:14" ht="11.25">
      <c r="A17" s="101">
        <v>12</v>
      </c>
      <c r="B17" s="16" t="s">
        <v>184</v>
      </c>
      <c r="C17" s="141">
        <v>1320.4</v>
      </c>
      <c r="D17" s="18">
        <v>75.2</v>
      </c>
      <c r="E17" s="141">
        <v>1245.2</v>
      </c>
      <c r="F17" s="164">
        <v>0</v>
      </c>
      <c r="G17" s="165">
        <v>0</v>
      </c>
      <c r="H17" s="33">
        <v>3516.4</v>
      </c>
      <c r="I17" s="33">
        <v>697</v>
      </c>
      <c r="J17" s="166">
        <f t="shared" si="0"/>
        <v>2819.4</v>
      </c>
      <c r="K17" s="167">
        <f t="shared" si="1"/>
        <v>44.16542526778747</v>
      </c>
      <c r="L17" s="168">
        <v>0.517</v>
      </c>
      <c r="M17" s="126">
        <v>1.5</v>
      </c>
      <c r="N17" s="126">
        <f t="shared" si="2"/>
        <v>0.7755000000000001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0" t="s">
        <v>78</v>
      </c>
      <c r="B30" s="201"/>
      <c r="C30" s="30">
        <f>SUM(C6:C29)</f>
        <v>12714.8</v>
      </c>
      <c r="D30" s="30">
        <f aca="true" t="shared" si="4" ref="D30:J30">SUM(D6:D29)</f>
        <v>714.4000000000001</v>
      </c>
      <c r="E30" s="174">
        <f t="shared" si="4"/>
        <v>12000.400000000001</v>
      </c>
      <c r="F30" s="174">
        <f t="shared" si="4"/>
        <v>0</v>
      </c>
      <c r="G30" s="175">
        <f t="shared" si="4"/>
        <v>0</v>
      </c>
      <c r="H30" s="175">
        <f t="shared" si="4"/>
        <v>49506.70000000001</v>
      </c>
      <c r="I30" s="175">
        <f t="shared" si="4"/>
        <v>21762.299999999996</v>
      </c>
      <c r="J30" s="175">
        <f t="shared" si="4"/>
        <v>27744.4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" ht="11.25">
      <c r="A2" s="114"/>
      <c r="B2" s="115"/>
    </row>
    <row r="3" spans="1:10" ht="143.25" customHeight="1">
      <c r="A3" s="202" t="s">
        <v>3</v>
      </c>
      <c r="B3" s="200" t="s">
        <v>102</v>
      </c>
      <c r="C3" s="99" t="s">
        <v>114</v>
      </c>
      <c r="D3" s="36" t="s">
        <v>201</v>
      </c>
      <c r="E3" s="36" t="s">
        <v>216</v>
      </c>
      <c r="F3" s="28" t="s">
        <v>132</v>
      </c>
      <c r="G3" s="28" t="s">
        <v>24</v>
      </c>
      <c r="H3" s="203" t="s">
        <v>80</v>
      </c>
      <c r="I3" s="203" t="s">
        <v>19</v>
      </c>
      <c r="J3" s="29" t="s">
        <v>6</v>
      </c>
    </row>
    <row r="4" spans="1:10" ht="49.5" customHeight="1">
      <c r="A4" s="202"/>
      <c r="B4" s="200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5"/>
      <c r="I4" s="205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15504.9</v>
      </c>
      <c r="E6" s="33">
        <v>10498.9</v>
      </c>
      <c r="F6" s="85">
        <f aca="true" t="shared" si="0" ref="F6:F29">D6-E6</f>
        <v>5006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3204.2</v>
      </c>
      <c r="E7" s="33">
        <v>1526</v>
      </c>
      <c r="F7" s="85">
        <f t="shared" si="0"/>
        <v>1678.1999999999998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7452.3</v>
      </c>
      <c r="E8" s="33">
        <v>4340.2</v>
      </c>
      <c r="F8" s="85">
        <f t="shared" si="0"/>
        <v>3112.1000000000004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1836.8</v>
      </c>
      <c r="E9" s="33">
        <v>458.3</v>
      </c>
      <c r="F9" s="85">
        <f t="shared" si="0"/>
        <v>1378.5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1560.4</v>
      </c>
      <c r="E10" s="33">
        <v>248.3</v>
      </c>
      <c r="F10" s="85">
        <f t="shared" si="0"/>
        <v>1312.1000000000001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1738.9</v>
      </c>
      <c r="E11" s="33">
        <v>464.3</v>
      </c>
      <c r="F11" s="85">
        <f t="shared" si="0"/>
        <v>1274.6000000000001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2044.9</v>
      </c>
      <c r="E12" s="33">
        <v>370.5</v>
      </c>
      <c r="F12" s="85">
        <f t="shared" si="0"/>
        <v>1674.4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4175.8</v>
      </c>
      <c r="E13" s="33">
        <v>1077</v>
      </c>
      <c r="F13" s="85">
        <f t="shared" si="0"/>
        <v>3098.8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1443.3</v>
      </c>
      <c r="E14" s="33">
        <v>341.7</v>
      </c>
      <c r="F14" s="85">
        <f t="shared" si="0"/>
        <v>1101.6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3224.9</v>
      </c>
      <c r="E15" s="33">
        <v>672.1</v>
      </c>
      <c r="F15" s="85">
        <f t="shared" si="0"/>
        <v>2552.8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3803.9</v>
      </c>
      <c r="E16" s="33">
        <v>1068</v>
      </c>
      <c r="F16" s="85">
        <f t="shared" si="0"/>
        <v>2735.9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3516.4</v>
      </c>
      <c r="E17" s="33">
        <v>697</v>
      </c>
      <c r="F17" s="85">
        <f t="shared" si="0"/>
        <v>2819.4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0" t="s">
        <v>78</v>
      </c>
      <c r="B30" s="201"/>
      <c r="C30" s="86">
        <f>SUM(C6:C29)</f>
        <v>0</v>
      </c>
      <c r="D30" s="86">
        <f>SUM(D6:D29)</f>
        <v>49506.70000000001</v>
      </c>
      <c r="E30" s="86">
        <f>SUM(E6:E29)</f>
        <v>21762.299999999996</v>
      </c>
      <c r="F30" s="142">
        <f>SUM(F6:F29)</f>
        <v>27744.4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6" t="s">
        <v>79</v>
      </c>
      <c r="B1" s="206"/>
      <c r="C1" s="206"/>
      <c r="D1" s="206"/>
      <c r="E1" s="206"/>
      <c r="F1" s="206"/>
      <c r="G1" s="206"/>
      <c r="H1" s="206"/>
      <c r="I1" s="144"/>
      <c r="J1" s="144"/>
      <c r="K1" s="144"/>
    </row>
    <row r="2" spans="1:2" ht="11.25">
      <c r="A2" s="114"/>
      <c r="B2" s="115"/>
    </row>
    <row r="3" spans="1:8" ht="72" customHeight="1">
      <c r="A3" s="202" t="s">
        <v>3</v>
      </c>
      <c r="B3" s="200" t="s">
        <v>102</v>
      </c>
      <c r="C3" s="99" t="s">
        <v>115</v>
      </c>
      <c r="D3" s="83" t="s">
        <v>144</v>
      </c>
      <c r="E3" s="99" t="s">
        <v>24</v>
      </c>
      <c r="F3" s="203" t="s">
        <v>80</v>
      </c>
      <c r="G3" s="203" t="s">
        <v>5</v>
      </c>
      <c r="H3" s="29" t="s">
        <v>6</v>
      </c>
    </row>
    <row r="4" spans="1:8" ht="38.25" customHeight="1">
      <c r="A4" s="209"/>
      <c r="B4" s="200"/>
      <c r="C4" s="135" t="s">
        <v>81</v>
      </c>
      <c r="D4" s="135" t="s">
        <v>76</v>
      </c>
      <c r="E4" s="145" t="s">
        <v>77</v>
      </c>
      <c r="F4" s="205"/>
      <c r="G4" s="205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1200.7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776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1707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620.5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718.6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671.1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745.8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1605.4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611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1289.9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1448.4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1320.4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0" t="s">
        <v>78</v>
      </c>
      <c r="B30" s="201"/>
      <c r="C30" s="153">
        <f>SUM(C6:C29)</f>
        <v>0</v>
      </c>
      <c r="D30" s="142">
        <f>SUM(D6:D29)</f>
        <v>12714.8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6" t="s">
        <v>72</v>
      </c>
      <c r="B1" s="206"/>
      <c r="C1" s="206"/>
      <c r="D1" s="206"/>
      <c r="E1" s="206"/>
      <c r="F1" s="206"/>
      <c r="G1" s="206"/>
      <c r="H1" s="206"/>
      <c r="I1" s="134"/>
      <c r="J1" s="134"/>
      <c r="K1" s="134"/>
    </row>
    <row r="2" spans="1:2" ht="11.25">
      <c r="A2" s="114"/>
      <c r="B2" s="115"/>
    </row>
    <row r="3" spans="1:8" ht="78.75" customHeight="1">
      <c r="A3" s="202" t="s">
        <v>73</v>
      </c>
      <c r="B3" s="200" t="s">
        <v>102</v>
      </c>
      <c r="C3" s="99" t="s">
        <v>116</v>
      </c>
      <c r="D3" s="99" t="s">
        <v>117</v>
      </c>
      <c r="E3" s="99" t="s">
        <v>24</v>
      </c>
      <c r="F3" s="203" t="s">
        <v>74</v>
      </c>
      <c r="G3" s="203" t="s">
        <v>5</v>
      </c>
      <c r="H3" s="29" t="s">
        <v>6</v>
      </c>
    </row>
    <row r="4" spans="1:8" ht="45" customHeight="1">
      <c r="A4" s="209"/>
      <c r="B4" s="200"/>
      <c r="C4" s="135" t="s">
        <v>75</v>
      </c>
      <c r="D4" s="135" t="s">
        <v>76</v>
      </c>
      <c r="E4" s="136" t="s">
        <v>77</v>
      </c>
      <c r="F4" s="205"/>
      <c r="G4" s="205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269.7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140.9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484.6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74.6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157.6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157.1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238.9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498.4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119.9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387.4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418.3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256.1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0" t="s">
        <v>78</v>
      </c>
      <c r="B30" s="201"/>
      <c r="C30" s="86">
        <f>SUM(C6:C29)</f>
        <v>0</v>
      </c>
      <c r="D30" s="142">
        <f>SUM(D6:D29)</f>
        <v>3203.5000000000005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G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" sqref="H15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2" t="s">
        <v>3</v>
      </c>
      <c r="B3" s="200" t="s">
        <v>102</v>
      </c>
      <c r="C3" s="68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9" t="s">
        <v>133</v>
      </c>
      <c r="J3" s="99" t="s">
        <v>24</v>
      </c>
      <c r="K3" s="203" t="s">
        <v>67</v>
      </c>
      <c r="L3" s="203" t="s">
        <v>5</v>
      </c>
      <c r="M3" s="29" t="s">
        <v>6</v>
      </c>
    </row>
    <row r="4" spans="1:13" ht="43.5" customHeight="1">
      <c r="A4" s="202"/>
      <c r="B4" s="200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5"/>
      <c r="L4" s="205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13555.7</v>
      </c>
      <c r="G6" s="33">
        <v>2740.9</v>
      </c>
      <c r="H6" s="54">
        <v>7237.8</v>
      </c>
      <c r="I6" s="123">
        <f aca="true" t="shared" si="1" ref="I6:I29">F6-G6-H6</f>
        <v>3577.000000000001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3013</v>
      </c>
      <c r="G7" s="33">
        <v>1064.5</v>
      </c>
      <c r="H7" s="54">
        <v>461.5</v>
      </c>
      <c r="I7" s="123">
        <f t="shared" si="1"/>
        <v>1487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7210.5</v>
      </c>
      <c r="G8" s="33">
        <v>3668.4</v>
      </c>
      <c r="H8" s="54">
        <v>531.8</v>
      </c>
      <c r="I8" s="123">
        <f t="shared" si="1"/>
        <v>3010.3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1579.4</v>
      </c>
      <c r="G9" s="33">
        <v>52.6</v>
      </c>
      <c r="H9" s="54">
        <v>347.4</v>
      </c>
      <c r="I9" s="123">
        <f t="shared" si="1"/>
        <v>1179.4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1481.1</v>
      </c>
      <c r="G10" s="33">
        <v>52.6</v>
      </c>
      <c r="H10" s="54">
        <v>195.6</v>
      </c>
      <c r="I10" s="123">
        <f t="shared" si="1"/>
        <v>1232.9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1653.9</v>
      </c>
      <c r="G11" s="33">
        <v>52.6</v>
      </c>
      <c r="H11" s="54">
        <v>392.2</v>
      </c>
      <c r="I11" s="123">
        <f t="shared" si="1"/>
        <v>1209.1000000000001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2032.8</v>
      </c>
      <c r="G12" s="33">
        <v>105</v>
      </c>
      <c r="H12" s="54">
        <v>265.5</v>
      </c>
      <c r="I12" s="123">
        <f t="shared" si="1"/>
        <v>1662.3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3859.6</v>
      </c>
      <c r="G13" s="33">
        <v>105</v>
      </c>
      <c r="H13" s="54">
        <v>748.2</v>
      </c>
      <c r="I13" s="123">
        <f t="shared" si="1"/>
        <v>3006.3999999999996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1425.1</v>
      </c>
      <c r="G14" s="33">
        <v>52.6</v>
      </c>
      <c r="H14" s="54">
        <v>234.8</v>
      </c>
      <c r="I14" s="123">
        <f t="shared" si="1"/>
        <v>1137.7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2858</v>
      </c>
      <c r="G15" s="33">
        <v>105</v>
      </c>
      <c r="H15" s="54">
        <v>458.4</v>
      </c>
      <c r="I15" s="123">
        <f t="shared" si="1"/>
        <v>2294.6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3689.1</v>
      </c>
      <c r="G16" s="33">
        <v>105</v>
      </c>
      <c r="H16" s="54">
        <v>904.7</v>
      </c>
      <c r="I16" s="123">
        <f t="shared" si="1"/>
        <v>2679.3999999999996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3180.9</v>
      </c>
      <c r="G17" s="33">
        <v>105</v>
      </c>
      <c r="H17" s="54">
        <v>548.3</v>
      </c>
      <c r="I17" s="123">
        <f t="shared" si="1"/>
        <v>2527.6000000000004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0" t="s">
        <v>65</v>
      </c>
      <c r="B30" s="201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45539.1</v>
      </c>
      <c r="G30" s="86">
        <f t="shared" si="4"/>
        <v>8209.2</v>
      </c>
      <c r="H30" s="86">
        <f>SUM(H6:H29)</f>
        <v>12326.2</v>
      </c>
      <c r="I30" s="86">
        <f t="shared" si="4"/>
        <v>25003.699999999997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9" sqref="G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2" t="s">
        <v>3</v>
      </c>
      <c r="B3" s="200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9" t="s">
        <v>134</v>
      </c>
      <c r="J3" s="99" t="s">
        <v>24</v>
      </c>
      <c r="K3" s="203" t="s">
        <v>15</v>
      </c>
      <c r="L3" s="203" t="s">
        <v>63</v>
      </c>
      <c r="M3" s="6" t="s">
        <v>6</v>
      </c>
    </row>
    <row r="4" spans="1:13" s="10" customFormat="1" ht="56.25" customHeight="1">
      <c r="A4" s="202"/>
      <c r="B4" s="20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5"/>
      <c r="L4" s="205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97" t="s">
        <v>174</v>
      </c>
      <c r="C6" s="102">
        <v>0</v>
      </c>
      <c r="D6" s="103"/>
      <c r="E6" s="103"/>
      <c r="F6" s="54">
        <v>13555.7</v>
      </c>
      <c r="G6" s="33">
        <v>2740.9</v>
      </c>
      <c r="H6" s="54">
        <v>7237.8</v>
      </c>
      <c r="I6" s="104">
        <f aca="true" t="shared" si="0" ref="I6:I29">F6-G6-H6</f>
        <v>3577.000000000001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48" t="s">
        <v>173</v>
      </c>
      <c r="C7" s="102">
        <v>0</v>
      </c>
      <c r="D7" s="103"/>
      <c r="E7" s="103"/>
      <c r="F7" s="54">
        <v>3013</v>
      </c>
      <c r="G7" s="33">
        <v>1064.5</v>
      </c>
      <c r="H7" s="54">
        <v>461.5</v>
      </c>
      <c r="I7" s="104">
        <f t="shared" si="0"/>
        <v>1487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48" t="s">
        <v>175</v>
      </c>
      <c r="C8" s="102">
        <v>0</v>
      </c>
      <c r="D8" s="103"/>
      <c r="E8" s="103"/>
      <c r="F8" s="54">
        <v>7210.5</v>
      </c>
      <c r="G8" s="33">
        <v>3668.4</v>
      </c>
      <c r="H8" s="54">
        <v>531.8</v>
      </c>
      <c r="I8" s="104">
        <f t="shared" si="0"/>
        <v>3010.3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48" t="s">
        <v>176</v>
      </c>
      <c r="C9" s="102">
        <v>0</v>
      </c>
      <c r="D9" s="103"/>
      <c r="E9" s="103"/>
      <c r="F9" s="54">
        <v>1579.4</v>
      </c>
      <c r="G9" s="33">
        <v>52.6</v>
      </c>
      <c r="H9" s="54">
        <v>347.4</v>
      </c>
      <c r="I9" s="104">
        <f t="shared" si="0"/>
        <v>1179.4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48" t="s">
        <v>177</v>
      </c>
      <c r="C10" s="102">
        <v>0</v>
      </c>
      <c r="D10" s="103"/>
      <c r="E10" s="103"/>
      <c r="F10" s="54">
        <v>1481.1</v>
      </c>
      <c r="G10" s="33">
        <v>52.6</v>
      </c>
      <c r="H10" s="54">
        <v>195.6</v>
      </c>
      <c r="I10" s="104">
        <f t="shared" si="0"/>
        <v>1232.9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48" t="s">
        <v>178</v>
      </c>
      <c r="C11" s="102">
        <v>0</v>
      </c>
      <c r="D11" s="103"/>
      <c r="E11" s="103"/>
      <c r="F11" s="54">
        <v>1653.9</v>
      </c>
      <c r="G11" s="33">
        <v>52.6</v>
      </c>
      <c r="H11" s="54">
        <v>392.2</v>
      </c>
      <c r="I11" s="104">
        <f t="shared" si="0"/>
        <v>1209.1000000000001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48" t="s">
        <v>179</v>
      </c>
      <c r="C12" s="102">
        <v>0</v>
      </c>
      <c r="D12" s="103"/>
      <c r="E12" s="103"/>
      <c r="F12" s="54">
        <v>2032.8</v>
      </c>
      <c r="G12" s="33">
        <v>105</v>
      </c>
      <c r="H12" s="54">
        <v>265.5</v>
      </c>
      <c r="I12" s="104">
        <f t="shared" si="0"/>
        <v>1662.3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48" t="s">
        <v>181</v>
      </c>
      <c r="C13" s="102">
        <v>0</v>
      </c>
      <c r="D13" s="103"/>
      <c r="E13" s="103"/>
      <c r="F13" s="54">
        <v>3859.6</v>
      </c>
      <c r="G13" s="33">
        <v>105</v>
      </c>
      <c r="H13" s="54">
        <v>748.2</v>
      </c>
      <c r="I13" s="104">
        <f t="shared" si="0"/>
        <v>3006.3999999999996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48" t="s">
        <v>180</v>
      </c>
      <c r="C14" s="102">
        <v>0</v>
      </c>
      <c r="D14" s="103"/>
      <c r="E14" s="103"/>
      <c r="F14" s="54">
        <v>1425.1</v>
      </c>
      <c r="G14" s="33">
        <v>52.6</v>
      </c>
      <c r="H14" s="54">
        <v>234.8</v>
      </c>
      <c r="I14" s="104">
        <f t="shared" si="0"/>
        <v>1137.7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48" t="s">
        <v>182</v>
      </c>
      <c r="C15" s="102">
        <v>0</v>
      </c>
      <c r="D15" s="103"/>
      <c r="E15" s="103"/>
      <c r="F15" s="54">
        <v>2858</v>
      </c>
      <c r="G15" s="33">
        <v>105</v>
      </c>
      <c r="H15" s="54">
        <v>458.4</v>
      </c>
      <c r="I15" s="104">
        <f t="shared" si="0"/>
        <v>2294.6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48" t="s">
        <v>183</v>
      </c>
      <c r="C16" s="102">
        <v>0</v>
      </c>
      <c r="D16" s="103"/>
      <c r="E16" s="103"/>
      <c r="F16" s="54">
        <v>3689.1</v>
      </c>
      <c r="G16" s="33">
        <v>105</v>
      </c>
      <c r="H16" s="54">
        <v>904.7</v>
      </c>
      <c r="I16" s="104">
        <f t="shared" si="0"/>
        <v>2679.3999999999996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48" t="s">
        <v>184</v>
      </c>
      <c r="C17" s="102">
        <v>0</v>
      </c>
      <c r="D17" s="103"/>
      <c r="E17" s="103"/>
      <c r="F17" s="54">
        <v>3180.9</v>
      </c>
      <c r="G17" s="33">
        <v>105</v>
      </c>
      <c r="H17" s="54">
        <v>548.3</v>
      </c>
      <c r="I17" s="104">
        <f t="shared" si="0"/>
        <v>2527.6000000000004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98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0" t="s">
        <v>65</v>
      </c>
      <c r="B30" s="201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45539.1</v>
      </c>
      <c r="G30" s="19">
        <f t="shared" si="3"/>
        <v>8209.2</v>
      </c>
      <c r="H30" s="19">
        <f t="shared" si="3"/>
        <v>12326.2</v>
      </c>
      <c r="I30" s="19">
        <f t="shared" si="3"/>
        <v>25003.699999999997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2009-06-19T07:48:21Z</cp:lastPrinted>
  <dcterms:created xsi:type="dcterms:W3CDTF">2007-07-17T04:31:37Z</dcterms:created>
  <dcterms:modified xsi:type="dcterms:W3CDTF">2009-06-19T06:27:40Z</dcterms:modified>
  <cp:category/>
  <cp:version/>
  <cp:contentType/>
  <cp:contentStatus/>
</cp:coreProperties>
</file>